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8395" windowHeight="12525" firstSheet="1" activeTab="1"/>
  </bookViews>
  <sheets>
    <sheet name="Hoja1" sheetId="1" r:id="rId1"/>
    <sheet name="CONCENTRACION MEDICA A OCTU2019" sheetId="31" r:id="rId2"/>
  </sheets>
  <calcPr calcId="145621"/>
</workbook>
</file>

<file path=xl/calcChain.xml><?xml version="1.0" encoding="utf-8"?>
<calcChain xmlns="http://schemas.openxmlformats.org/spreadsheetml/2006/main">
  <c r="BB41" i="1" l="1"/>
  <c r="BA41" i="1"/>
  <c r="AZ41" i="1"/>
  <c r="BM41" i="1" s="1"/>
  <c r="AY41" i="1"/>
  <c r="AX41" i="1"/>
  <c r="AW41" i="1"/>
  <c r="AV41" i="1"/>
  <c r="BI41" i="1" s="1"/>
  <c r="AU41" i="1"/>
  <c r="AT41" i="1"/>
  <c r="AS41" i="1"/>
  <c r="BF41" i="1" s="1"/>
  <c r="AR41" i="1"/>
  <c r="BE41" i="1" s="1"/>
  <c r="AQ41" i="1"/>
  <c r="AO41" i="1"/>
  <c r="AN41" i="1"/>
  <c r="BN41" i="1" s="1"/>
  <c r="AM41" i="1"/>
  <c r="AL41" i="1"/>
  <c r="AK41" i="1"/>
  <c r="AJ41" i="1"/>
  <c r="AI41" i="1"/>
  <c r="AH41" i="1"/>
  <c r="AG41" i="1"/>
  <c r="AF41" i="1"/>
  <c r="AE41" i="1"/>
  <c r="AD41" i="1"/>
  <c r="P41" i="1"/>
  <c r="C41" i="1"/>
  <c r="AI40" i="1"/>
  <c r="AE40" i="1"/>
  <c r="AD40" i="1"/>
  <c r="AB40" i="1"/>
  <c r="AA40" i="1"/>
  <c r="Z40" i="1"/>
  <c r="Y40" i="1"/>
  <c r="X40" i="1"/>
  <c r="W40" i="1"/>
  <c r="V40" i="1"/>
  <c r="U40" i="1"/>
  <c r="T40" i="1"/>
  <c r="S40" i="1"/>
  <c r="R40" i="1"/>
  <c r="AX40" i="1" s="1"/>
  <c r="Q40" i="1"/>
  <c r="O40" i="1"/>
  <c r="N40" i="1"/>
  <c r="M40" i="1"/>
  <c r="L40" i="1"/>
  <c r="K40" i="1"/>
  <c r="J40" i="1"/>
  <c r="I40" i="1"/>
  <c r="H40" i="1"/>
  <c r="G40" i="1"/>
  <c r="AH40" i="1" s="1"/>
  <c r="F40" i="1"/>
  <c r="E40" i="1"/>
  <c r="AO40" i="1" s="1"/>
  <c r="D40" i="1"/>
  <c r="AJ40" i="1" s="1"/>
  <c r="C40" i="1"/>
  <c r="BB39" i="1"/>
  <c r="BO39" i="1" s="1"/>
  <c r="BC39" i="1" s="1"/>
  <c r="BA39" i="1"/>
  <c r="AZ39" i="1"/>
  <c r="AY39" i="1"/>
  <c r="BL39" i="1" s="1"/>
  <c r="AX39" i="1"/>
  <c r="BK39" i="1" s="1"/>
  <c r="AW39" i="1"/>
  <c r="AV39" i="1"/>
  <c r="AU39" i="1"/>
  <c r="BH39" i="1" s="1"/>
  <c r="AT39" i="1"/>
  <c r="BG39" i="1" s="1"/>
  <c r="AS39" i="1"/>
  <c r="AR39" i="1"/>
  <c r="AQ39" i="1"/>
  <c r="AP39" i="1" s="1"/>
  <c r="AO39" i="1"/>
  <c r="AN39" i="1"/>
  <c r="AM39" i="1"/>
  <c r="AL39" i="1"/>
  <c r="AK39" i="1"/>
  <c r="AJ39" i="1"/>
  <c r="BJ39" i="1" s="1"/>
  <c r="AI39" i="1"/>
  <c r="BI39" i="1" s="1"/>
  <c r="AH39" i="1"/>
  <c r="AG39" i="1"/>
  <c r="AF39" i="1"/>
  <c r="AE39" i="1"/>
  <c r="AD39" i="1"/>
  <c r="P39" i="1"/>
  <c r="C39" i="1"/>
  <c r="BB38" i="1"/>
  <c r="BA38" i="1"/>
  <c r="AZ38" i="1"/>
  <c r="BM38" i="1" s="1"/>
  <c r="AY38" i="1"/>
  <c r="BL38" i="1" s="1"/>
  <c r="AX38" i="1"/>
  <c r="AW38" i="1"/>
  <c r="AV38" i="1"/>
  <c r="BI38" i="1" s="1"/>
  <c r="AU38" i="1"/>
  <c r="BH38" i="1" s="1"/>
  <c r="AT38" i="1"/>
  <c r="AS38" i="1"/>
  <c r="AR38" i="1"/>
  <c r="BE38" i="1" s="1"/>
  <c r="AQ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P38" i="1"/>
  <c r="C38" i="1"/>
  <c r="AH37" i="1"/>
  <c r="AD37" i="1"/>
  <c r="AB37" i="1"/>
  <c r="AA37" i="1"/>
  <c r="Z37" i="1"/>
  <c r="Y37" i="1"/>
  <c r="X37" i="1"/>
  <c r="W37" i="1"/>
  <c r="V37" i="1"/>
  <c r="U37" i="1"/>
  <c r="T37" i="1"/>
  <c r="S37" i="1"/>
  <c r="R37" i="1"/>
  <c r="Q37" i="1"/>
  <c r="AT37" i="1" s="1"/>
  <c r="O37" i="1"/>
  <c r="N37" i="1"/>
  <c r="M37" i="1"/>
  <c r="L37" i="1"/>
  <c r="K37" i="1"/>
  <c r="J37" i="1"/>
  <c r="I37" i="1"/>
  <c r="H37" i="1"/>
  <c r="G37" i="1"/>
  <c r="F37" i="1"/>
  <c r="AL37" i="1" s="1"/>
  <c r="E37" i="1"/>
  <c r="AK37" i="1" s="1"/>
  <c r="D37" i="1"/>
  <c r="AM37" i="1" s="1"/>
  <c r="BB36" i="1"/>
  <c r="BO36" i="1" s="1"/>
  <c r="BC36" i="1" s="1"/>
  <c r="BA36" i="1"/>
  <c r="BN36" i="1" s="1"/>
  <c r="AZ36" i="1"/>
  <c r="AY36" i="1"/>
  <c r="AX36" i="1"/>
  <c r="BK36" i="1" s="1"/>
  <c r="AW36" i="1"/>
  <c r="BJ36" i="1" s="1"/>
  <c r="AV36" i="1"/>
  <c r="AU36" i="1"/>
  <c r="AT36" i="1"/>
  <c r="BG36" i="1" s="1"/>
  <c r="AS36" i="1"/>
  <c r="BF36" i="1" s="1"/>
  <c r="AR36" i="1"/>
  <c r="AQ36" i="1"/>
  <c r="AO36" i="1"/>
  <c r="AN36" i="1"/>
  <c r="AM36" i="1"/>
  <c r="BM36" i="1" s="1"/>
  <c r="AL36" i="1"/>
  <c r="BL36" i="1" s="1"/>
  <c r="AK36" i="1"/>
  <c r="AJ36" i="1"/>
  <c r="AI36" i="1"/>
  <c r="AH36" i="1"/>
  <c r="AG36" i="1"/>
  <c r="AF36" i="1"/>
  <c r="AE36" i="1"/>
  <c r="BE36" i="1" s="1"/>
  <c r="AD36" i="1"/>
  <c r="P36" i="1"/>
  <c r="C36" i="1"/>
  <c r="AF35" i="1"/>
  <c r="AE35" i="1"/>
  <c r="AB35" i="1"/>
  <c r="AA35" i="1"/>
  <c r="Z35" i="1"/>
  <c r="Y35" i="1"/>
  <c r="X35" i="1"/>
  <c r="W35" i="1"/>
  <c r="V35" i="1"/>
  <c r="U35" i="1"/>
  <c r="T35" i="1"/>
  <c r="S35" i="1"/>
  <c r="R35" i="1"/>
  <c r="BB35" i="1" s="1"/>
  <c r="Q35" i="1"/>
  <c r="P35" i="1" s="1"/>
  <c r="O35" i="1"/>
  <c r="N35" i="1"/>
  <c r="M35" i="1"/>
  <c r="L35" i="1"/>
  <c r="K35" i="1"/>
  <c r="J35" i="1"/>
  <c r="I35" i="1"/>
  <c r="H35" i="1"/>
  <c r="G35" i="1"/>
  <c r="F35" i="1"/>
  <c r="E35" i="1"/>
  <c r="D35" i="1"/>
  <c r="AN35" i="1" s="1"/>
  <c r="BB34" i="1"/>
  <c r="BA34" i="1"/>
  <c r="AZ34" i="1"/>
  <c r="BM34" i="1" s="1"/>
  <c r="AY34" i="1"/>
  <c r="BL34" i="1" s="1"/>
  <c r="AX34" i="1"/>
  <c r="AW34" i="1"/>
  <c r="AV34" i="1"/>
  <c r="BI34" i="1" s="1"/>
  <c r="AU34" i="1"/>
  <c r="BH34" i="1" s="1"/>
  <c r="AT34" i="1"/>
  <c r="AS34" i="1"/>
  <c r="AR34" i="1"/>
  <c r="BE34" i="1" s="1"/>
  <c r="AQ34" i="1"/>
  <c r="BD34" i="1" s="1"/>
  <c r="AO34" i="1"/>
  <c r="AN34" i="1"/>
  <c r="BN34" i="1" s="1"/>
  <c r="AM34" i="1"/>
  <c r="AL34" i="1"/>
  <c r="AK34" i="1"/>
  <c r="BK34" i="1" s="1"/>
  <c r="AJ34" i="1"/>
  <c r="AI34" i="1"/>
  <c r="AH34" i="1"/>
  <c r="AG34" i="1"/>
  <c r="AF34" i="1"/>
  <c r="BF34" i="1" s="1"/>
  <c r="AE34" i="1"/>
  <c r="AD34" i="1"/>
  <c r="P34" i="1"/>
  <c r="C34" i="1"/>
  <c r="AD33" i="1"/>
  <c r="AB33" i="1"/>
  <c r="AA33" i="1"/>
  <c r="Z33" i="1"/>
  <c r="Y33" i="1"/>
  <c r="X33" i="1"/>
  <c r="W33" i="1"/>
  <c r="V33" i="1"/>
  <c r="U33" i="1"/>
  <c r="T33" i="1"/>
  <c r="S33" i="1"/>
  <c r="R33" i="1"/>
  <c r="Q33" i="1"/>
  <c r="O33" i="1"/>
  <c r="N33" i="1"/>
  <c r="M33" i="1"/>
  <c r="L33" i="1"/>
  <c r="K33" i="1"/>
  <c r="J33" i="1"/>
  <c r="I33" i="1"/>
  <c r="H33" i="1"/>
  <c r="G33" i="1"/>
  <c r="F33" i="1"/>
  <c r="AO33" i="1" s="1"/>
  <c r="E33" i="1"/>
  <c r="D33" i="1"/>
  <c r="BB32" i="1"/>
  <c r="BO32" i="1" s="1"/>
  <c r="BC32" i="1" s="1"/>
  <c r="BA32" i="1"/>
  <c r="BN32" i="1" s="1"/>
  <c r="AZ32" i="1"/>
  <c r="AY32" i="1"/>
  <c r="AX32" i="1"/>
  <c r="BK32" i="1" s="1"/>
  <c r="AW32" i="1"/>
  <c r="BJ32" i="1" s="1"/>
  <c r="AV32" i="1"/>
  <c r="AU32" i="1"/>
  <c r="AT32" i="1"/>
  <c r="BG32" i="1" s="1"/>
  <c r="AS32" i="1"/>
  <c r="BF32" i="1" s="1"/>
  <c r="AR32" i="1"/>
  <c r="AQ32" i="1"/>
  <c r="AO32" i="1"/>
  <c r="AN32" i="1"/>
  <c r="AM32" i="1"/>
  <c r="BM32" i="1" s="1"/>
  <c r="AL32" i="1"/>
  <c r="AK32" i="1"/>
  <c r="AJ32" i="1"/>
  <c r="AI32" i="1"/>
  <c r="AH32" i="1"/>
  <c r="AG32" i="1"/>
  <c r="AF32" i="1"/>
  <c r="AE32" i="1"/>
  <c r="BE32" i="1" s="1"/>
  <c r="AD32" i="1"/>
  <c r="P32" i="1"/>
  <c r="C32" i="1"/>
  <c r="AJ31" i="1"/>
  <c r="AI31" i="1"/>
  <c r="AF31" i="1"/>
  <c r="AB31" i="1"/>
  <c r="AA31" i="1"/>
  <c r="Z31" i="1"/>
  <c r="Y31" i="1"/>
  <c r="X31" i="1"/>
  <c r="W31" i="1"/>
  <c r="V31" i="1"/>
  <c r="U31" i="1"/>
  <c r="T31" i="1"/>
  <c r="S31" i="1"/>
  <c r="R31" i="1"/>
  <c r="Q31" i="1"/>
  <c r="AQ31" i="1" s="1"/>
  <c r="O31" i="1"/>
  <c r="N31" i="1"/>
  <c r="M31" i="1"/>
  <c r="L31" i="1"/>
  <c r="K31" i="1"/>
  <c r="J31" i="1"/>
  <c r="I31" i="1"/>
  <c r="H31" i="1"/>
  <c r="AN31" i="1" s="1"/>
  <c r="G31" i="1"/>
  <c r="F31" i="1"/>
  <c r="E31" i="1"/>
  <c r="D31" i="1"/>
  <c r="C31" i="1"/>
  <c r="BB30" i="1"/>
  <c r="BA30" i="1"/>
  <c r="AZ30" i="1"/>
  <c r="BM30" i="1" s="1"/>
  <c r="AY30" i="1"/>
  <c r="BL30" i="1" s="1"/>
  <c r="AX30" i="1"/>
  <c r="AW30" i="1"/>
  <c r="AV30" i="1"/>
  <c r="BI30" i="1" s="1"/>
  <c r="AU30" i="1"/>
  <c r="BH30" i="1" s="1"/>
  <c r="AT30" i="1"/>
  <c r="AS30" i="1"/>
  <c r="AR30" i="1"/>
  <c r="BE30" i="1" s="1"/>
  <c r="AQ30" i="1"/>
  <c r="BD30" i="1" s="1"/>
  <c r="AO30" i="1"/>
  <c r="AN30" i="1"/>
  <c r="AM30" i="1"/>
  <c r="AL30" i="1"/>
  <c r="AK30" i="1"/>
  <c r="BK30" i="1" s="1"/>
  <c r="AJ30" i="1"/>
  <c r="AI30" i="1"/>
  <c r="AH30" i="1"/>
  <c r="AG30" i="1"/>
  <c r="AF30" i="1"/>
  <c r="BF30" i="1" s="1"/>
  <c r="AE30" i="1"/>
  <c r="AD30" i="1"/>
  <c r="P30" i="1"/>
  <c r="C30" i="1"/>
  <c r="BB29" i="1"/>
  <c r="BA29" i="1"/>
  <c r="BN29" i="1" s="1"/>
  <c r="AZ29" i="1"/>
  <c r="BM29" i="1" s="1"/>
  <c r="AY29" i="1"/>
  <c r="AX29" i="1"/>
  <c r="AW29" i="1"/>
  <c r="BJ29" i="1" s="1"/>
  <c r="AV29" i="1"/>
  <c r="BI29" i="1" s="1"/>
  <c r="AU29" i="1"/>
  <c r="AT29" i="1"/>
  <c r="AS29" i="1"/>
  <c r="BF29" i="1" s="1"/>
  <c r="AR29" i="1"/>
  <c r="BE29" i="1" s="1"/>
  <c r="AQ29" i="1"/>
  <c r="AO29" i="1"/>
  <c r="BO29" i="1" s="1"/>
  <c r="BC29" i="1" s="1"/>
  <c r="AN29" i="1"/>
  <c r="AM29" i="1"/>
  <c r="AL29" i="1"/>
  <c r="AK29" i="1"/>
  <c r="AJ29" i="1"/>
  <c r="AI29" i="1"/>
  <c r="AH29" i="1"/>
  <c r="AG29" i="1"/>
  <c r="BG29" i="1" s="1"/>
  <c r="AF29" i="1"/>
  <c r="AE29" i="1"/>
  <c r="AD29" i="1"/>
  <c r="AC29" i="1"/>
  <c r="P29" i="1"/>
  <c r="C29" i="1"/>
  <c r="BB28" i="1"/>
  <c r="BO28" i="1" s="1"/>
  <c r="BC28" i="1" s="1"/>
  <c r="BA28" i="1"/>
  <c r="BN28" i="1" s="1"/>
  <c r="AZ28" i="1"/>
  <c r="AY28" i="1"/>
  <c r="AX28" i="1"/>
  <c r="BK28" i="1" s="1"/>
  <c r="AW28" i="1"/>
  <c r="BJ28" i="1" s="1"/>
  <c r="AV28" i="1"/>
  <c r="AU28" i="1"/>
  <c r="AT28" i="1"/>
  <c r="BG28" i="1" s="1"/>
  <c r="AS28" i="1"/>
  <c r="BF28" i="1" s="1"/>
  <c r="AR28" i="1"/>
  <c r="AQ28" i="1"/>
  <c r="AO28" i="1"/>
  <c r="AN28" i="1"/>
  <c r="AM28" i="1"/>
  <c r="AL28" i="1"/>
  <c r="AK28" i="1"/>
  <c r="AJ28" i="1"/>
  <c r="AI28" i="1"/>
  <c r="AH28" i="1"/>
  <c r="AG28" i="1"/>
  <c r="AF28" i="1"/>
  <c r="AE28" i="1"/>
  <c r="BE28" i="1" s="1"/>
  <c r="AD28" i="1"/>
  <c r="P28" i="1"/>
  <c r="C28" i="1"/>
  <c r="BB27" i="1"/>
  <c r="BO27" i="1" s="1"/>
  <c r="BC27" i="1" s="1"/>
  <c r="BA27" i="1"/>
  <c r="AZ27" i="1"/>
  <c r="AY27" i="1"/>
  <c r="BL27" i="1" s="1"/>
  <c r="AX27" i="1"/>
  <c r="BK27" i="1" s="1"/>
  <c r="AW27" i="1"/>
  <c r="AV27" i="1"/>
  <c r="AU27" i="1"/>
  <c r="BH27" i="1" s="1"/>
  <c r="AT27" i="1"/>
  <c r="BG27" i="1" s="1"/>
  <c r="AS27" i="1"/>
  <c r="AR27" i="1"/>
  <c r="AQ27" i="1"/>
  <c r="BD27" i="1" s="1"/>
  <c r="AO27" i="1"/>
  <c r="AN27" i="1"/>
  <c r="AM27" i="1"/>
  <c r="AL27" i="1"/>
  <c r="AK27" i="1"/>
  <c r="AJ27" i="1"/>
  <c r="BJ27" i="1" s="1"/>
  <c r="AI27" i="1"/>
  <c r="AH27" i="1"/>
  <c r="AG27" i="1"/>
  <c r="AF27" i="1"/>
  <c r="AE27" i="1"/>
  <c r="AD27" i="1"/>
  <c r="P27" i="1"/>
  <c r="C27" i="1"/>
  <c r="BB26" i="1"/>
  <c r="BA26" i="1"/>
  <c r="AZ26" i="1"/>
  <c r="BM26" i="1" s="1"/>
  <c r="AY26" i="1"/>
  <c r="BL26" i="1" s="1"/>
  <c r="AX26" i="1"/>
  <c r="AW26" i="1"/>
  <c r="AV26" i="1"/>
  <c r="BI26" i="1" s="1"/>
  <c r="AU26" i="1"/>
  <c r="BH26" i="1" s="1"/>
  <c r="AT26" i="1"/>
  <c r="AS26" i="1"/>
  <c r="AR26" i="1"/>
  <c r="BE26" i="1" s="1"/>
  <c r="AQ26" i="1"/>
  <c r="BD26" i="1" s="1"/>
  <c r="AO26" i="1"/>
  <c r="AN26" i="1"/>
  <c r="AM26" i="1"/>
  <c r="AL26" i="1"/>
  <c r="AK26" i="1"/>
  <c r="AJ26" i="1"/>
  <c r="AI26" i="1"/>
  <c r="AH26" i="1"/>
  <c r="AG26" i="1"/>
  <c r="AF26" i="1"/>
  <c r="BF26" i="1" s="1"/>
  <c r="AE26" i="1"/>
  <c r="AD26" i="1"/>
  <c r="P26" i="1"/>
  <c r="C26" i="1"/>
  <c r="BB25" i="1"/>
  <c r="BA25" i="1"/>
  <c r="BN25" i="1" s="1"/>
  <c r="AZ25" i="1"/>
  <c r="BM25" i="1" s="1"/>
  <c r="AY25" i="1"/>
  <c r="AX25" i="1"/>
  <c r="AW25" i="1"/>
  <c r="AP25" i="1" s="1"/>
  <c r="AV25" i="1"/>
  <c r="BI25" i="1" s="1"/>
  <c r="AU25" i="1"/>
  <c r="AT25" i="1"/>
  <c r="AS25" i="1"/>
  <c r="BF25" i="1" s="1"/>
  <c r="AR25" i="1"/>
  <c r="BE25" i="1" s="1"/>
  <c r="AQ25" i="1"/>
  <c r="AO25" i="1"/>
  <c r="BO25" i="1" s="1"/>
  <c r="BC25" i="1" s="1"/>
  <c r="AN25" i="1"/>
  <c r="AM25" i="1"/>
  <c r="AL25" i="1"/>
  <c r="AK25" i="1"/>
  <c r="AJ25" i="1"/>
  <c r="AI25" i="1"/>
  <c r="AH25" i="1"/>
  <c r="BH25" i="1" s="1"/>
  <c r="AG25" i="1"/>
  <c r="BG25" i="1" s="1"/>
  <c r="AF25" i="1"/>
  <c r="AE25" i="1"/>
  <c r="AD25" i="1"/>
  <c r="P25" i="1"/>
  <c r="C25" i="1"/>
  <c r="BB24" i="1"/>
  <c r="BO24" i="1" s="1"/>
  <c r="BC24" i="1" s="1"/>
  <c r="BA24" i="1"/>
  <c r="BN24" i="1" s="1"/>
  <c r="AZ24" i="1"/>
  <c r="AY24" i="1"/>
  <c r="AX24" i="1"/>
  <c r="BK24" i="1" s="1"/>
  <c r="AW24" i="1"/>
  <c r="BJ24" i="1" s="1"/>
  <c r="AV24" i="1"/>
  <c r="AU24" i="1"/>
  <c r="AT24" i="1"/>
  <c r="BG24" i="1" s="1"/>
  <c r="AS24" i="1"/>
  <c r="BF24" i="1" s="1"/>
  <c r="AR24" i="1"/>
  <c r="AQ24" i="1"/>
  <c r="AO24" i="1"/>
  <c r="AN24" i="1"/>
  <c r="AM24" i="1"/>
  <c r="AL24" i="1"/>
  <c r="BL24" i="1" s="1"/>
  <c r="AK24" i="1"/>
  <c r="AJ24" i="1"/>
  <c r="AI24" i="1"/>
  <c r="AH24" i="1"/>
  <c r="AG24" i="1"/>
  <c r="AF24" i="1"/>
  <c r="AE24" i="1"/>
  <c r="AD24" i="1"/>
  <c r="P24" i="1"/>
  <c r="C24" i="1"/>
  <c r="BB23" i="1"/>
  <c r="BO23" i="1" s="1"/>
  <c r="BC23" i="1" s="1"/>
  <c r="BA23" i="1"/>
  <c r="AZ23" i="1"/>
  <c r="AY23" i="1"/>
  <c r="BL23" i="1" s="1"/>
  <c r="AX23" i="1"/>
  <c r="BK23" i="1" s="1"/>
  <c r="AW23" i="1"/>
  <c r="AV23" i="1"/>
  <c r="AU23" i="1"/>
  <c r="BH23" i="1" s="1"/>
  <c r="AT23" i="1"/>
  <c r="BG23" i="1" s="1"/>
  <c r="AS23" i="1"/>
  <c r="AR23" i="1"/>
  <c r="AQ23" i="1"/>
  <c r="AO23" i="1"/>
  <c r="AN23" i="1"/>
  <c r="AM23" i="1"/>
  <c r="AL23" i="1"/>
  <c r="AK23" i="1"/>
  <c r="AJ23" i="1"/>
  <c r="BJ23" i="1" s="1"/>
  <c r="AI23" i="1"/>
  <c r="AH23" i="1"/>
  <c r="AG23" i="1"/>
  <c r="AF23" i="1"/>
  <c r="AE23" i="1"/>
  <c r="AD23" i="1"/>
  <c r="AC23" i="1" s="1"/>
  <c r="P23" i="1"/>
  <c r="C23" i="1"/>
  <c r="BB22" i="1"/>
  <c r="BA22" i="1"/>
  <c r="AZ22" i="1"/>
  <c r="BM22" i="1" s="1"/>
  <c r="AY22" i="1"/>
  <c r="BL22" i="1" s="1"/>
  <c r="AX22" i="1"/>
  <c r="AW22" i="1"/>
  <c r="AV22" i="1"/>
  <c r="BI22" i="1" s="1"/>
  <c r="AU22" i="1"/>
  <c r="BH22" i="1" s="1"/>
  <c r="AT22" i="1"/>
  <c r="AS22" i="1"/>
  <c r="AR22" i="1"/>
  <c r="BE22" i="1" s="1"/>
  <c r="AQ22" i="1"/>
  <c r="BD22" i="1" s="1"/>
  <c r="AO22" i="1"/>
  <c r="AN22" i="1"/>
  <c r="AM22" i="1"/>
  <c r="AL22" i="1"/>
  <c r="AK22" i="1"/>
  <c r="BK22" i="1" s="1"/>
  <c r="AJ22" i="1"/>
  <c r="BJ22" i="1" s="1"/>
  <c r="AI22" i="1"/>
  <c r="AH22" i="1"/>
  <c r="AG22" i="1"/>
  <c r="AF22" i="1"/>
  <c r="AE22" i="1"/>
  <c r="AD22" i="1"/>
  <c r="AC22" i="1"/>
  <c r="P22" i="1"/>
  <c r="C22" i="1"/>
  <c r="BB21" i="1"/>
  <c r="BA21" i="1"/>
  <c r="BN21" i="1" s="1"/>
  <c r="AZ21" i="1"/>
  <c r="BM21" i="1" s="1"/>
  <c r="AY21" i="1"/>
  <c r="AX21" i="1"/>
  <c r="AW21" i="1"/>
  <c r="BJ21" i="1" s="1"/>
  <c r="AV21" i="1"/>
  <c r="BI21" i="1" s="1"/>
  <c r="AU21" i="1"/>
  <c r="AT21" i="1"/>
  <c r="AS21" i="1"/>
  <c r="AR21" i="1"/>
  <c r="BE21" i="1" s="1"/>
  <c r="AQ21" i="1"/>
  <c r="AO21" i="1"/>
  <c r="AN21" i="1"/>
  <c r="AM21" i="1"/>
  <c r="AL21" i="1"/>
  <c r="AK21" i="1"/>
  <c r="AJ21" i="1"/>
  <c r="AI21" i="1"/>
  <c r="AH21" i="1"/>
  <c r="BH21" i="1" s="1"/>
  <c r="AG21" i="1"/>
  <c r="AF21" i="1"/>
  <c r="AE21" i="1"/>
  <c r="AD21" i="1"/>
  <c r="P21" i="1"/>
  <c r="C21" i="1"/>
  <c r="AQ20" i="1"/>
  <c r="AM20" i="1"/>
  <c r="AE20" i="1"/>
  <c r="AD20" i="1"/>
  <c r="AB20" i="1"/>
  <c r="AA20" i="1"/>
  <c r="Z20" i="1"/>
  <c r="Y20" i="1"/>
  <c r="X20" i="1"/>
  <c r="W20" i="1"/>
  <c r="V20" i="1"/>
  <c r="U20" i="1"/>
  <c r="T20" i="1"/>
  <c r="S20" i="1"/>
  <c r="R20" i="1"/>
  <c r="Q20" i="1"/>
  <c r="O20" i="1"/>
  <c r="N20" i="1"/>
  <c r="M20" i="1"/>
  <c r="L20" i="1"/>
  <c r="K20" i="1"/>
  <c r="J20" i="1"/>
  <c r="AL20" i="1" s="1"/>
  <c r="I20" i="1"/>
  <c r="H20" i="1"/>
  <c r="G20" i="1"/>
  <c r="F20" i="1"/>
  <c r="AI20" i="1" s="1"/>
  <c r="E20" i="1"/>
  <c r="AK20" i="1" s="1"/>
  <c r="D20" i="1"/>
  <c r="AN20" i="1" s="1"/>
  <c r="BB19" i="1"/>
  <c r="BO19" i="1" s="1"/>
  <c r="BC19" i="1" s="1"/>
  <c r="BA19" i="1"/>
  <c r="AZ19" i="1"/>
  <c r="AY19" i="1"/>
  <c r="AX19" i="1"/>
  <c r="BK19" i="1" s="1"/>
  <c r="AW19" i="1"/>
  <c r="AV19" i="1"/>
  <c r="AU19" i="1"/>
  <c r="BH19" i="1" s="1"/>
  <c r="AT19" i="1"/>
  <c r="BG19" i="1" s="1"/>
  <c r="AS19" i="1"/>
  <c r="AR19" i="1"/>
  <c r="AQ19" i="1"/>
  <c r="BD19" i="1" s="1"/>
  <c r="AO19" i="1"/>
  <c r="AN19" i="1"/>
  <c r="AM19" i="1"/>
  <c r="AL19" i="1"/>
  <c r="AK19" i="1"/>
  <c r="AJ19" i="1"/>
  <c r="AI19" i="1"/>
  <c r="AH19" i="1"/>
  <c r="AG19" i="1"/>
  <c r="AF19" i="1"/>
  <c r="AE19" i="1"/>
  <c r="AD19" i="1"/>
  <c r="P19" i="1"/>
  <c r="C19" i="1"/>
  <c r="BB18" i="1"/>
  <c r="BA18" i="1"/>
  <c r="AZ18" i="1"/>
  <c r="BM18" i="1" s="1"/>
  <c r="AY18" i="1"/>
  <c r="BL18" i="1" s="1"/>
  <c r="AX18" i="1"/>
  <c r="AW18" i="1"/>
  <c r="AV18" i="1"/>
  <c r="AU18" i="1"/>
  <c r="BH18" i="1" s="1"/>
  <c r="AT18" i="1"/>
  <c r="AS18" i="1"/>
  <c r="AR18" i="1"/>
  <c r="AQ18" i="1"/>
  <c r="AO18" i="1"/>
  <c r="AN18" i="1"/>
  <c r="AM18" i="1"/>
  <c r="AL18" i="1"/>
  <c r="AK18" i="1"/>
  <c r="AJ18" i="1"/>
  <c r="AI18" i="1"/>
  <c r="BI18" i="1" s="1"/>
  <c r="AH18" i="1"/>
  <c r="AG18" i="1"/>
  <c r="AC18" i="1" s="1"/>
  <c r="AF18" i="1"/>
  <c r="AE18" i="1"/>
  <c r="AD18" i="1"/>
  <c r="P18" i="1"/>
  <c r="C18" i="1"/>
  <c r="BN17" i="1"/>
  <c r="BB17" i="1"/>
  <c r="BA17" i="1"/>
  <c r="AZ17" i="1"/>
  <c r="BM17" i="1" s="1"/>
  <c r="AY17" i="1"/>
  <c r="AX17" i="1"/>
  <c r="AW17" i="1"/>
  <c r="AV17" i="1"/>
  <c r="BI17" i="1" s="1"/>
  <c r="AU17" i="1"/>
  <c r="AT17" i="1"/>
  <c r="AS17" i="1"/>
  <c r="AR17" i="1"/>
  <c r="BE17" i="1" s="1"/>
  <c r="AQ17" i="1"/>
  <c r="BD17" i="1" s="1"/>
  <c r="AO17" i="1"/>
  <c r="AN17" i="1"/>
  <c r="AM17" i="1"/>
  <c r="AL17" i="1"/>
  <c r="AK17" i="1"/>
  <c r="AJ17" i="1"/>
  <c r="AI17" i="1"/>
  <c r="AH17" i="1"/>
  <c r="BH17" i="1" s="1"/>
  <c r="AG17" i="1"/>
  <c r="AF17" i="1"/>
  <c r="BF17" i="1" s="1"/>
  <c r="AE17" i="1"/>
  <c r="AD17" i="1"/>
  <c r="AC17" i="1" s="1"/>
  <c r="P17" i="1"/>
  <c r="C17" i="1"/>
  <c r="BJ16" i="1"/>
  <c r="BB16" i="1"/>
  <c r="BA16" i="1"/>
  <c r="BN16" i="1" s="1"/>
  <c r="AZ16" i="1"/>
  <c r="BM16" i="1" s="1"/>
  <c r="AY16" i="1"/>
  <c r="AX16" i="1"/>
  <c r="AW16" i="1"/>
  <c r="AV16" i="1"/>
  <c r="AU16" i="1"/>
  <c r="AT16" i="1"/>
  <c r="AS16" i="1"/>
  <c r="AR16" i="1"/>
  <c r="BE16" i="1" s="1"/>
  <c r="AQ16" i="1"/>
  <c r="AO16" i="1"/>
  <c r="AN16" i="1"/>
  <c r="AM16" i="1"/>
  <c r="AL16" i="1"/>
  <c r="AK16" i="1"/>
  <c r="BK16" i="1" s="1"/>
  <c r="AJ16" i="1"/>
  <c r="AI16" i="1"/>
  <c r="AH16" i="1"/>
  <c r="AG16" i="1"/>
  <c r="AF16" i="1"/>
  <c r="AE16" i="1"/>
  <c r="AD16" i="1"/>
  <c r="AC16" i="1"/>
  <c r="P16" i="1"/>
  <c r="C16" i="1"/>
  <c r="BB15" i="1"/>
  <c r="BO15" i="1" s="1"/>
  <c r="BC15" i="1" s="1"/>
  <c r="BA15" i="1"/>
  <c r="BN15" i="1" s="1"/>
  <c r="AZ15" i="1"/>
  <c r="AY15" i="1"/>
  <c r="AX15" i="1"/>
  <c r="BK15" i="1" s="1"/>
  <c r="AW15" i="1"/>
  <c r="AV15" i="1"/>
  <c r="AU15" i="1"/>
  <c r="BH15" i="1" s="1"/>
  <c r="AT15" i="1"/>
  <c r="BG15" i="1" s="1"/>
  <c r="AS15" i="1"/>
  <c r="AR15" i="1"/>
  <c r="AQ15" i="1"/>
  <c r="AO15" i="1"/>
  <c r="AN15" i="1"/>
  <c r="AM15" i="1"/>
  <c r="AL15" i="1"/>
  <c r="AK15" i="1"/>
  <c r="AJ15" i="1"/>
  <c r="AI15" i="1"/>
  <c r="AH15" i="1"/>
  <c r="AG15" i="1"/>
  <c r="AF15" i="1"/>
  <c r="BF15" i="1" s="1"/>
  <c r="AE15" i="1"/>
  <c r="AD15" i="1"/>
  <c r="P15" i="1"/>
  <c r="C15" i="1"/>
  <c r="BK14" i="1"/>
  <c r="BB14" i="1"/>
  <c r="BO14" i="1" s="1"/>
  <c r="BC14" i="1" s="1"/>
  <c r="BA14" i="1"/>
  <c r="AZ14" i="1"/>
  <c r="AY14" i="1"/>
  <c r="BL14" i="1" s="1"/>
  <c r="AX14" i="1"/>
  <c r="AW14" i="1"/>
  <c r="AV14" i="1"/>
  <c r="AU14" i="1"/>
  <c r="BH14" i="1" s="1"/>
  <c r="AT14" i="1"/>
  <c r="AS14" i="1"/>
  <c r="AR14" i="1"/>
  <c r="AQ14" i="1"/>
  <c r="BD14" i="1" s="1"/>
  <c r="AO14" i="1"/>
  <c r="AN14" i="1"/>
  <c r="AM14" i="1"/>
  <c r="AL14" i="1"/>
  <c r="AK14" i="1"/>
  <c r="AJ14" i="1"/>
  <c r="AI14" i="1"/>
  <c r="AH14" i="1"/>
  <c r="AG14" i="1"/>
  <c r="AF14" i="1"/>
  <c r="AE14" i="1"/>
  <c r="AD14" i="1"/>
  <c r="P14" i="1"/>
  <c r="C14" i="1"/>
  <c r="BB13" i="1"/>
  <c r="BA13" i="1"/>
  <c r="AZ13" i="1"/>
  <c r="BM13" i="1" s="1"/>
  <c r="AY13" i="1"/>
  <c r="BL13" i="1" s="1"/>
  <c r="AX13" i="1"/>
  <c r="AW13" i="1"/>
  <c r="AV13" i="1"/>
  <c r="BI13" i="1" s="1"/>
  <c r="AU13" i="1"/>
  <c r="AT13" i="1"/>
  <c r="AS13" i="1"/>
  <c r="AR13" i="1"/>
  <c r="AQ13" i="1"/>
  <c r="BD13" i="1" s="1"/>
  <c r="AO13" i="1"/>
  <c r="BO13" i="1" s="1"/>
  <c r="BC13" i="1" s="1"/>
  <c r="AN13" i="1"/>
  <c r="AM13" i="1"/>
  <c r="AL13" i="1"/>
  <c r="AK13" i="1"/>
  <c r="AJ13" i="1"/>
  <c r="AI13" i="1"/>
  <c r="AH13" i="1"/>
  <c r="AG13" i="1"/>
  <c r="BG13" i="1" s="1"/>
  <c r="AF13" i="1"/>
  <c r="AC13" i="1" s="1"/>
  <c r="AE13" i="1"/>
  <c r="AD13" i="1"/>
  <c r="P13" i="1"/>
  <c r="C13" i="1"/>
  <c r="BB12" i="1"/>
  <c r="BA12" i="1"/>
  <c r="BN12" i="1" s="1"/>
  <c r="AZ12" i="1"/>
  <c r="BM12" i="1" s="1"/>
  <c r="AY12" i="1"/>
  <c r="AX12" i="1"/>
  <c r="AW12" i="1"/>
  <c r="BJ12" i="1" s="1"/>
  <c r="AV12" i="1"/>
  <c r="AU12" i="1"/>
  <c r="AT12" i="1"/>
  <c r="BG12" i="1" s="1"/>
  <c r="AS12" i="1"/>
  <c r="BF12" i="1" s="1"/>
  <c r="AR12" i="1"/>
  <c r="AQ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P12" i="1"/>
  <c r="C12" i="1"/>
  <c r="BK11" i="1"/>
  <c r="BB11" i="1"/>
  <c r="BO11" i="1" s="1"/>
  <c r="BC11" i="1" s="1"/>
  <c r="BA11" i="1"/>
  <c r="AZ11" i="1"/>
  <c r="AY11" i="1"/>
  <c r="AX11" i="1"/>
  <c r="AW11" i="1"/>
  <c r="AV11" i="1"/>
  <c r="AU11" i="1"/>
  <c r="BH11" i="1" s="1"/>
  <c r="AT11" i="1"/>
  <c r="BG11" i="1" s="1"/>
  <c r="AS11" i="1"/>
  <c r="AR11" i="1"/>
  <c r="AQ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P11" i="1"/>
  <c r="C11" i="1"/>
  <c r="BB10" i="1"/>
  <c r="BO10" i="1" s="1"/>
  <c r="BC10" i="1" s="1"/>
  <c r="BA10" i="1"/>
  <c r="AZ10" i="1"/>
  <c r="AY10" i="1"/>
  <c r="BL10" i="1" s="1"/>
  <c r="AX10" i="1"/>
  <c r="BK10" i="1" s="1"/>
  <c r="AW10" i="1"/>
  <c r="AV10" i="1"/>
  <c r="AU10" i="1"/>
  <c r="BH10" i="1" s="1"/>
  <c r="AT10" i="1"/>
  <c r="AS10" i="1"/>
  <c r="AR10" i="1"/>
  <c r="BE10" i="1" s="1"/>
  <c r="AQ10" i="1"/>
  <c r="BD10" i="1" s="1"/>
  <c r="AO10" i="1"/>
  <c r="AN10" i="1"/>
  <c r="AM10" i="1"/>
  <c r="AL10" i="1"/>
  <c r="AK10" i="1"/>
  <c r="AJ10" i="1"/>
  <c r="BJ10" i="1" s="1"/>
  <c r="AI10" i="1"/>
  <c r="BI10" i="1" s="1"/>
  <c r="AH10" i="1"/>
  <c r="AG10" i="1"/>
  <c r="BG10" i="1" s="1"/>
  <c r="AF10" i="1"/>
  <c r="AE10" i="1"/>
  <c r="AC10" i="1" s="1"/>
  <c r="AD10" i="1"/>
  <c r="P10" i="1"/>
  <c r="C10" i="1"/>
  <c r="BB9" i="1"/>
  <c r="BA9" i="1"/>
  <c r="AZ9" i="1"/>
  <c r="BM9" i="1" s="1"/>
  <c r="AY9" i="1"/>
  <c r="BL9" i="1" s="1"/>
  <c r="AX9" i="1"/>
  <c r="AW9" i="1"/>
  <c r="AV9" i="1"/>
  <c r="BI9" i="1" s="1"/>
  <c r="AU9" i="1"/>
  <c r="AT9" i="1"/>
  <c r="AS9" i="1"/>
  <c r="AR9" i="1"/>
  <c r="BE9" i="1" s="1"/>
  <c r="AQ9" i="1"/>
  <c r="AO9" i="1"/>
  <c r="AN9" i="1"/>
  <c r="AM9" i="1"/>
  <c r="AL9" i="1"/>
  <c r="AK9" i="1"/>
  <c r="BK9" i="1" s="1"/>
  <c r="AJ9" i="1"/>
  <c r="AI9" i="1"/>
  <c r="AH9" i="1"/>
  <c r="AG9" i="1"/>
  <c r="AF9" i="1"/>
  <c r="AE9" i="1"/>
  <c r="AD9" i="1"/>
  <c r="P9" i="1"/>
  <c r="C9" i="1"/>
  <c r="BM8" i="1"/>
  <c r="BB8" i="1"/>
  <c r="BO8" i="1" s="1"/>
  <c r="BC8" i="1" s="1"/>
  <c r="BA8" i="1"/>
  <c r="BN8" i="1" s="1"/>
  <c r="AZ8" i="1"/>
  <c r="AY8" i="1"/>
  <c r="AX8" i="1"/>
  <c r="AW8" i="1"/>
  <c r="BJ8" i="1" s="1"/>
  <c r="AV8" i="1"/>
  <c r="AU8" i="1"/>
  <c r="AT8" i="1"/>
  <c r="BG8" i="1" s="1"/>
  <c r="AS8" i="1"/>
  <c r="BF8" i="1" s="1"/>
  <c r="AR8" i="1"/>
  <c r="AQ8" i="1"/>
  <c r="AO8" i="1"/>
  <c r="AN8" i="1"/>
  <c r="AM8" i="1"/>
  <c r="AL8" i="1"/>
  <c r="AK8" i="1"/>
  <c r="AJ8" i="1"/>
  <c r="AI8" i="1"/>
  <c r="AH8" i="1"/>
  <c r="AG8" i="1"/>
  <c r="AF8" i="1"/>
  <c r="AE8" i="1"/>
  <c r="BE8" i="1" s="1"/>
  <c r="AD8" i="1"/>
  <c r="P8" i="1"/>
  <c r="C8" i="1"/>
  <c r="AB7" i="1"/>
  <c r="AA7" i="1"/>
  <c r="Z7" i="1"/>
  <c r="Y7" i="1"/>
  <c r="X7" i="1"/>
  <c r="W7" i="1"/>
  <c r="V7" i="1"/>
  <c r="U7" i="1"/>
  <c r="T7" i="1"/>
  <c r="S7" i="1"/>
  <c r="R7" i="1"/>
  <c r="Q7" i="1"/>
  <c r="O7" i="1"/>
  <c r="N7" i="1"/>
  <c r="M7" i="1"/>
  <c r="L7" i="1"/>
  <c r="L6" i="1" s="1"/>
  <c r="K7" i="1"/>
  <c r="J7" i="1"/>
  <c r="I7" i="1"/>
  <c r="H7" i="1"/>
  <c r="H6" i="1" s="1"/>
  <c r="G7" i="1"/>
  <c r="F7" i="1"/>
  <c r="E7" i="1"/>
  <c r="D7" i="1"/>
  <c r="AN7" i="1" s="1"/>
  <c r="BB6" i="1"/>
  <c r="BA6" i="1"/>
  <c r="AZ6" i="1"/>
  <c r="AY6" i="1"/>
  <c r="AX6" i="1"/>
  <c r="AW6" i="1"/>
  <c r="AV6" i="1"/>
  <c r="AU6" i="1"/>
  <c r="AT6" i="1"/>
  <c r="AS6" i="1"/>
  <c r="AR6" i="1"/>
  <c r="AQ6" i="1"/>
  <c r="P6" i="1"/>
  <c r="O6" i="1"/>
  <c r="N6" i="1"/>
  <c r="M6" i="1"/>
  <c r="K6" i="1"/>
  <c r="J6" i="1"/>
  <c r="I6" i="1"/>
  <c r="G6" i="1"/>
  <c r="F6" i="1"/>
  <c r="E6" i="1"/>
  <c r="BK12" i="1" l="1"/>
  <c r="AX7" i="1"/>
  <c r="BH12" i="1"/>
  <c r="BH41" i="1"/>
  <c r="BJ41" i="1"/>
  <c r="AU40" i="1"/>
  <c r="BH40" i="1" s="1"/>
  <c r="AP41" i="1"/>
  <c r="AZ40" i="1"/>
  <c r="BG41" i="1"/>
  <c r="BO41" i="1"/>
  <c r="BC41" i="1" s="1"/>
  <c r="AQ40" i="1"/>
  <c r="AY40" i="1"/>
  <c r="BD41" i="1"/>
  <c r="BL41" i="1"/>
  <c r="BJ38" i="1"/>
  <c r="BF39" i="1"/>
  <c r="BN39" i="1"/>
  <c r="BK38" i="1"/>
  <c r="AP38" i="1"/>
  <c r="BG38" i="1"/>
  <c r="BO38" i="1"/>
  <c r="BC38" i="1" s="1"/>
  <c r="AU37" i="1"/>
  <c r="BH37" i="1" s="1"/>
  <c r="BD38" i="1"/>
  <c r="BD39" i="1"/>
  <c r="AU35" i="1"/>
  <c r="AR35" i="1"/>
  <c r="BI36" i="1"/>
  <c r="AZ35" i="1"/>
  <c r="BE35" i="1"/>
  <c r="AQ35" i="1"/>
  <c r="AW35" i="1"/>
  <c r="AV35" i="1"/>
  <c r="BJ34" i="1"/>
  <c r="BG34" i="1"/>
  <c r="BO34" i="1"/>
  <c r="BC34" i="1" s="1"/>
  <c r="BB33" i="1"/>
  <c r="BO33" i="1" s="1"/>
  <c r="BC33" i="1" s="1"/>
  <c r="AU31" i="1"/>
  <c r="BH32" i="1"/>
  <c r="AP32" i="1"/>
  <c r="BA31" i="1"/>
  <c r="BN31" i="1" s="1"/>
  <c r="AR31" i="1"/>
  <c r="BI32" i="1"/>
  <c r="AX31" i="1"/>
  <c r="AP21" i="1"/>
  <c r="BB20" i="1"/>
  <c r="BK21" i="1"/>
  <c r="BD25" i="1"/>
  <c r="BL25" i="1"/>
  <c r="BI24" i="1"/>
  <c r="BK26" i="1"/>
  <c r="BL29" i="1"/>
  <c r="BD29" i="1"/>
  <c r="BN26" i="1"/>
  <c r="BN30" i="1"/>
  <c r="BE27" i="1"/>
  <c r="BM27" i="1"/>
  <c r="AU20" i="1"/>
  <c r="BM28" i="1"/>
  <c r="BD21" i="1"/>
  <c r="BL21" i="1"/>
  <c r="BF23" i="1"/>
  <c r="BN23" i="1"/>
  <c r="BH24" i="1"/>
  <c r="BL28" i="1"/>
  <c r="BK29" i="1"/>
  <c r="BF21" i="1"/>
  <c r="BJ25" i="1"/>
  <c r="BF27" i="1"/>
  <c r="BN27" i="1"/>
  <c r="BG30" i="1"/>
  <c r="BO30" i="1"/>
  <c r="BC30" i="1" s="1"/>
  <c r="BG21" i="1"/>
  <c r="BO21" i="1"/>
  <c r="BC21" i="1" s="1"/>
  <c r="BG22" i="1"/>
  <c r="BO22" i="1"/>
  <c r="BC22" i="1" s="1"/>
  <c r="BI23" i="1"/>
  <c r="AP22" i="1"/>
  <c r="BE24" i="1"/>
  <c r="BM24" i="1"/>
  <c r="BG26" i="1"/>
  <c r="BO26" i="1"/>
  <c r="BC26" i="1" s="1"/>
  <c r="BI28" i="1"/>
  <c r="BH29" i="1"/>
  <c r="BE14" i="1"/>
  <c r="BM14" i="1"/>
  <c r="BI15" i="1"/>
  <c r="BF9" i="1"/>
  <c r="BN9" i="1"/>
  <c r="BE12" i="1"/>
  <c r="BJ13" i="1"/>
  <c r="BL19" i="1"/>
  <c r="BK8" i="1"/>
  <c r="BO18" i="1"/>
  <c r="BC18" i="1" s="1"/>
  <c r="BE19" i="1"/>
  <c r="BM19" i="1"/>
  <c r="BH9" i="1"/>
  <c r="BJ11" i="1"/>
  <c r="BH16" i="1"/>
  <c r="BF19" i="1"/>
  <c r="BN19" i="1"/>
  <c r="BJ9" i="1"/>
  <c r="BF10" i="1"/>
  <c r="BN10" i="1"/>
  <c r="BN13" i="1"/>
  <c r="BJ14" i="1"/>
  <c r="BE15" i="1"/>
  <c r="BM15" i="1"/>
  <c r="BG16" i="1"/>
  <c r="BO16" i="1"/>
  <c r="BC16" i="1" s="1"/>
  <c r="BJ17" i="1"/>
  <c r="AZ7" i="1"/>
  <c r="AP11" i="1"/>
  <c r="AP17" i="1"/>
  <c r="BE18" i="1"/>
  <c r="AP8" i="1"/>
  <c r="AR7" i="1"/>
  <c r="BI8" i="1"/>
  <c r="BD9" i="1"/>
  <c r="BD12" i="1"/>
  <c r="BL12" i="1"/>
  <c r="BH13" i="1"/>
  <c r="BI16" i="1"/>
  <c r="BL17" i="1"/>
  <c r="BF18" i="1"/>
  <c r="BN18" i="1"/>
  <c r="BJ19" i="1"/>
  <c r="AP13" i="1"/>
  <c r="AP15" i="1"/>
  <c r="AP16" i="1"/>
  <c r="AP18" i="1"/>
  <c r="BD8" i="1"/>
  <c r="BL8" i="1"/>
  <c r="BG9" i="1"/>
  <c r="BO9" i="1"/>
  <c r="BC9" i="1" s="1"/>
  <c r="BL11" i="1"/>
  <c r="BD11" i="1"/>
  <c r="BO12" i="1"/>
  <c r="BC12" i="1" s="1"/>
  <c r="AP12" i="1"/>
  <c r="BK13" i="1"/>
  <c r="BG14" i="1"/>
  <c r="BJ15" i="1"/>
  <c r="BD16" i="1"/>
  <c r="BL16" i="1"/>
  <c r="AP9" i="1"/>
  <c r="BM10" i="1"/>
  <c r="BF11" i="1"/>
  <c r="BN11" i="1"/>
  <c r="BI12" i="1"/>
  <c r="BI14" i="1"/>
  <c r="BD15" i="1"/>
  <c r="BL15" i="1"/>
  <c r="BK18" i="1"/>
  <c r="AP6" i="1"/>
  <c r="AG7" i="1"/>
  <c r="BE13" i="1"/>
  <c r="BF16" i="1"/>
  <c r="BI19" i="1"/>
  <c r="AP23" i="1"/>
  <c r="BJ26" i="1"/>
  <c r="AK33" i="1"/>
  <c r="AG33" i="1"/>
  <c r="AC34" i="1"/>
  <c r="AW7" i="1"/>
  <c r="AH7" i="1"/>
  <c r="AP29" i="1"/>
  <c r="BD36" i="1"/>
  <c r="AC36" i="1"/>
  <c r="BA7" i="1"/>
  <c r="BN7" i="1" s="1"/>
  <c r="AO7" i="1"/>
  <c r="AC9" i="1"/>
  <c r="BF13" i="1"/>
  <c r="BD18" i="1"/>
  <c r="AC21" i="1"/>
  <c r="AP24" i="1"/>
  <c r="AC26" i="1"/>
  <c r="AH33" i="1"/>
  <c r="C7" i="1"/>
  <c r="AI7" i="1"/>
  <c r="AQ7" i="1"/>
  <c r="AY7" i="1"/>
  <c r="AC8" i="1"/>
  <c r="AP10" i="1"/>
  <c r="AC11" i="1"/>
  <c r="AC14" i="1"/>
  <c r="BK17" i="1"/>
  <c r="C20" i="1"/>
  <c r="AC27" i="1"/>
  <c r="P31" i="1"/>
  <c r="AL33" i="1"/>
  <c r="AJ35" i="1"/>
  <c r="BE11" i="1"/>
  <c r="BM11" i="1"/>
  <c r="BG18" i="1"/>
  <c r="AC19" i="1"/>
  <c r="BD20" i="1"/>
  <c r="AT20" i="1"/>
  <c r="BD28" i="1"/>
  <c r="AC28" i="1"/>
  <c r="AP30" i="1"/>
  <c r="AY33" i="1"/>
  <c r="AQ33" i="1"/>
  <c r="AV33" i="1"/>
  <c r="P33" i="1"/>
  <c r="AU33" i="1"/>
  <c r="BA33" i="1"/>
  <c r="AS33" i="1"/>
  <c r="AZ33" i="1"/>
  <c r="AR33" i="1"/>
  <c r="AM35" i="1"/>
  <c r="AS7" i="1"/>
  <c r="BD40" i="1"/>
  <c r="BK41" i="1"/>
  <c r="AK7" i="1"/>
  <c r="BK7" i="1" s="1"/>
  <c r="BB7" i="1"/>
  <c r="AL7" i="1"/>
  <c r="BL7" i="1" s="1"/>
  <c r="BF14" i="1"/>
  <c r="BM23" i="1"/>
  <c r="BD23" i="1"/>
  <c r="BD24" i="1"/>
  <c r="AC24" i="1"/>
  <c r="BJ30" i="1"/>
  <c r="AP34" i="1"/>
  <c r="AP36" i="1"/>
  <c r="BA37" i="1"/>
  <c r="AS37" i="1"/>
  <c r="AX37" i="1"/>
  <c r="BK37" i="1" s="1"/>
  <c r="AC39" i="1"/>
  <c r="AD7" i="1"/>
  <c r="AT7" i="1"/>
  <c r="BN14" i="1"/>
  <c r="AH20" i="1"/>
  <c r="BH20" i="1" s="1"/>
  <c r="AX20" i="1"/>
  <c r="BK20" i="1" s="1"/>
  <c r="BE23" i="1"/>
  <c r="AV31" i="1"/>
  <c r="BI31" i="1" s="1"/>
  <c r="AT33" i="1"/>
  <c r="BH36" i="1"/>
  <c r="D6" i="1"/>
  <c r="AE7" i="1"/>
  <c r="BE7" i="1" s="1"/>
  <c r="AM7" i="1"/>
  <c r="BM7" i="1" s="1"/>
  <c r="AU7" i="1"/>
  <c r="BG17" i="1"/>
  <c r="BO17" i="1"/>
  <c r="BC17" i="1" s="1"/>
  <c r="BJ18" i="1"/>
  <c r="AY20" i="1"/>
  <c r="BL20" i="1" s="1"/>
  <c r="BF22" i="1"/>
  <c r="BN22" i="1"/>
  <c r="AP26" i="1"/>
  <c r="AP27" i="1"/>
  <c r="AC30" i="1"/>
  <c r="AK31" i="1"/>
  <c r="AH31" i="1"/>
  <c r="AO31" i="1"/>
  <c r="AG31" i="1"/>
  <c r="AM31" i="1"/>
  <c r="AE31" i="1"/>
  <c r="BE31" i="1" s="1"/>
  <c r="AL31" i="1"/>
  <c r="AD31" i="1"/>
  <c r="AY31" i="1"/>
  <c r="AW33" i="1"/>
  <c r="AY35" i="1"/>
  <c r="BB37" i="1"/>
  <c r="BE39" i="1"/>
  <c r="BM39" i="1"/>
  <c r="AL40" i="1"/>
  <c r="AJ7" i="1"/>
  <c r="BJ7" i="1" s="1"/>
  <c r="P7" i="1"/>
  <c r="AF7" i="1"/>
  <c r="AV7" i="1"/>
  <c r="BH8" i="1"/>
  <c r="BI11" i="1"/>
  <c r="AC12" i="1"/>
  <c r="AP14" i="1"/>
  <c r="AC15" i="1"/>
  <c r="AP19" i="1"/>
  <c r="AV20" i="1"/>
  <c r="BI20" i="1" s="1"/>
  <c r="AC25" i="1"/>
  <c r="BK25" i="1"/>
  <c r="BI27" i="1"/>
  <c r="BH28" i="1"/>
  <c r="AP28" i="1"/>
  <c r="AZ31" i="1"/>
  <c r="BD32" i="1"/>
  <c r="BL32" i="1"/>
  <c r="AI33" i="1"/>
  <c r="BI33" i="1" s="1"/>
  <c r="AX33" i="1"/>
  <c r="AO35" i="1"/>
  <c r="BO35" i="1" s="1"/>
  <c r="BC35" i="1" s="1"/>
  <c r="AG35" i="1"/>
  <c r="AL35" i="1"/>
  <c r="AD35" i="1"/>
  <c r="AK35" i="1"/>
  <c r="AI35" i="1"/>
  <c r="BI35" i="1" s="1"/>
  <c r="C35" i="1"/>
  <c r="AH35" i="1"/>
  <c r="BH35" i="1" s="1"/>
  <c r="BF38" i="1"/>
  <c r="BN38" i="1"/>
  <c r="AG20" i="1"/>
  <c r="AO20" i="1"/>
  <c r="BO20" i="1" s="1"/>
  <c r="BC20" i="1" s="1"/>
  <c r="AW20" i="1"/>
  <c r="AT31" i="1"/>
  <c r="BB31" i="1"/>
  <c r="AC32" i="1"/>
  <c r="AJ33" i="1"/>
  <c r="AX35" i="1"/>
  <c r="P37" i="1"/>
  <c r="AF37" i="1"/>
  <c r="AN37" i="1"/>
  <c r="AV37" i="1"/>
  <c r="AK40" i="1"/>
  <c r="BK40" i="1" s="1"/>
  <c r="AS40" i="1"/>
  <c r="BA40" i="1"/>
  <c r="AG37" i="1"/>
  <c r="BG37" i="1" s="1"/>
  <c r="AO37" i="1"/>
  <c r="BO37" i="1" s="1"/>
  <c r="BC37" i="1" s="1"/>
  <c r="AW37" i="1"/>
  <c r="AT40" i="1"/>
  <c r="BB40" i="1"/>
  <c r="BO40" i="1" s="1"/>
  <c r="BC40" i="1" s="1"/>
  <c r="AC41" i="1"/>
  <c r="AM40" i="1"/>
  <c r="AJ20" i="1"/>
  <c r="AR20" i="1"/>
  <c r="AZ20" i="1"/>
  <c r="BM20" i="1" s="1"/>
  <c r="AW31" i="1"/>
  <c r="BJ31" i="1" s="1"/>
  <c r="AE33" i="1"/>
  <c r="BE33" i="1" s="1"/>
  <c r="AM33" i="1"/>
  <c r="AS35" i="1"/>
  <c r="BF35" i="1" s="1"/>
  <c r="BA35" i="1"/>
  <c r="BN35" i="1" s="1"/>
  <c r="C37" i="1"/>
  <c r="AI37" i="1"/>
  <c r="AQ37" i="1"/>
  <c r="AY37" i="1"/>
  <c r="BL37" i="1" s="1"/>
  <c r="P40" i="1"/>
  <c r="AF40" i="1"/>
  <c r="BF40" i="1" s="1"/>
  <c r="AN40" i="1"/>
  <c r="AV40" i="1"/>
  <c r="BI40" i="1" s="1"/>
  <c r="AS20" i="1"/>
  <c r="BA20" i="1"/>
  <c r="BN20" i="1" s="1"/>
  <c r="AF33" i="1"/>
  <c r="BF33" i="1" s="1"/>
  <c r="AN33" i="1"/>
  <c r="AT35" i="1"/>
  <c r="AJ37" i="1"/>
  <c r="AR37" i="1"/>
  <c r="AZ37" i="1"/>
  <c r="BM37" i="1" s="1"/>
  <c r="AG40" i="1"/>
  <c r="BG40" i="1" s="1"/>
  <c r="AW40" i="1"/>
  <c r="BJ40" i="1" s="1"/>
  <c r="P20" i="1"/>
  <c r="AF20" i="1"/>
  <c r="AS31" i="1"/>
  <c r="BF31" i="1" s="1"/>
  <c r="C33" i="1"/>
  <c r="AE37" i="1"/>
  <c r="AR40" i="1"/>
  <c r="BE40" i="1" s="1"/>
  <c r="BM40" i="1" l="1"/>
  <c r="BN40" i="1"/>
  <c r="BL40" i="1"/>
  <c r="AP37" i="1"/>
  <c r="BF37" i="1"/>
  <c r="BI37" i="1"/>
  <c r="BE37" i="1"/>
  <c r="BJ37" i="1"/>
  <c r="BN37" i="1"/>
  <c r="BJ35" i="1"/>
  <c r="BM35" i="1"/>
  <c r="BL35" i="1"/>
  <c r="BK35" i="1"/>
  <c r="BJ33" i="1"/>
  <c r="BG33" i="1"/>
  <c r="BH33" i="1"/>
  <c r="BM33" i="1"/>
  <c r="BH31" i="1"/>
  <c r="BM31" i="1"/>
  <c r="BK31" i="1"/>
  <c r="BG31" i="1"/>
  <c r="AP31" i="1"/>
  <c r="BG20" i="1"/>
  <c r="AP20" i="1"/>
  <c r="BJ20" i="1"/>
  <c r="AG6" i="1"/>
  <c r="BG6" i="1" s="1"/>
  <c r="AN6" i="1"/>
  <c r="BN6" i="1" s="1"/>
  <c r="AF6" i="1"/>
  <c r="BF6" i="1" s="1"/>
  <c r="AM6" i="1"/>
  <c r="BM6" i="1" s="1"/>
  <c r="AE6" i="1"/>
  <c r="BE6" i="1" s="1"/>
  <c r="C6" i="1"/>
  <c r="AL6" i="1"/>
  <c r="BL6" i="1" s="1"/>
  <c r="AD6" i="1"/>
  <c r="AJ6" i="1"/>
  <c r="BJ6" i="1" s="1"/>
  <c r="AI6" i="1"/>
  <c r="BI6" i="1" s="1"/>
  <c r="AH6" i="1"/>
  <c r="BH6" i="1" s="1"/>
  <c r="AO6" i="1"/>
  <c r="BO6" i="1" s="1"/>
  <c r="BC6" i="1" s="1"/>
  <c r="AK6" i="1"/>
  <c r="BK6" i="1" s="1"/>
  <c r="AP35" i="1"/>
  <c r="AP33" i="1"/>
  <c r="AP7" i="1"/>
  <c r="AP40" i="1"/>
  <c r="BF7" i="1"/>
  <c r="BO31" i="1"/>
  <c r="BC31" i="1" s="1"/>
  <c r="BD7" i="1"/>
  <c r="AC7" i="1"/>
  <c r="BI7" i="1"/>
  <c r="BK33" i="1"/>
  <c r="BG7" i="1"/>
  <c r="BG35" i="1"/>
  <c r="BO7" i="1"/>
  <c r="BC7" i="1" s="1"/>
  <c r="BH7" i="1"/>
  <c r="AC40" i="1"/>
  <c r="AC31" i="1"/>
  <c r="BD31" i="1"/>
  <c r="BD37" i="1"/>
  <c r="AC33" i="1"/>
  <c r="BL31" i="1"/>
  <c r="AC37" i="1"/>
  <c r="BF20" i="1"/>
  <c r="BN33" i="1"/>
  <c r="BD33" i="1"/>
  <c r="BE20" i="1"/>
  <c r="BL33" i="1"/>
  <c r="AC20" i="1"/>
  <c r="AC35" i="1"/>
  <c r="BD35" i="1"/>
  <c r="BD6" i="1" l="1"/>
  <c r="AC6" i="1"/>
</calcChain>
</file>

<file path=xl/sharedStrings.xml><?xml version="1.0" encoding="utf-8"?>
<sst xmlns="http://schemas.openxmlformats.org/spreadsheetml/2006/main" count="169" uniqueCount="63">
  <si>
    <t>HOSPITAL NACIONAL DANIEL ALCIDES CARRION</t>
  </si>
  <si>
    <t>ACTUALIZAR FORMULAS PROXIMA HASTA SEPTIEMBRE DEL TOTAL ACUMUL ATC Y ATD MEDICAS( COLUMNAS AC Y AP )</t>
  </si>
  <si>
    <t>HN DAC  :  CONCENTRACION DE CONSULTAS MEDICAS EN CONSULTA EXTERNA POR DEPARTAMENTO Y SERVICIOS</t>
  </si>
  <si>
    <t>DE BD ATC MEDICAS SE OBTIENE ATD MEDICAS SEGÚN ESTABLECIMIENTO Y LUEGO SEGÚN SERVICIOS</t>
  </si>
  <si>
    <t>PERIODO   :    AÑO   2019</t>
  </si>
  <si>
    <t>ATC MEDICAS SE OBTIEN DE PHM DEL ESTABLECIMIENTO Y SERVICIOS</t>
  </si>
  <si>
    <t>DEPARTAMENTOS / SERVICIOS</t>
  </si>
  <si>
    <t>AÑO</t>
  </si>
  <si>
    <t>Atenciones Medicas</t>
  </si>
  <si>
    <t>Atendidos Medicas</t>
  </si>
  <si>
    <t>Acumul. Atenciones Medicas</t>
  </si>
  <si>
    <t>Acumul. Atendidos Medicas</t>
  </si>
  <si>
    <t>Concentracion Medica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</si>
  <si>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</si>
  <si>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</si>
  <si>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</si>
  <si>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</si>
  <si>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</si>
  <si>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</si>
  <si>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</si>
  <si>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</si>
  <si>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</si>
  <si>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</si>
  <si>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</si>
  <si>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</si>
  <si>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HN DANIEL ALCIDES CARRION</t>
  </si>
  <si>
    <t>DEPARTAMENTO DE MEDICINA</t>
  </si>
  <si>
    <t xml:space="preserve">Cardiología </t>
  </si>
  <si>
    <t>Dermatología</t>
  </si>
  <si>
    <t>Endocrinología</t>
  </si>
  <si>
    <t>Gastroenterología</t>
  </si>
  <si>
    <t>Geriatría</t>
  </si>
  <si>
    <t>Infectología</t>
  </si>
  <si>
    <t>Medicina Interna</t>
  </si>
  <si>
    <t>Nefrología</t>
  </si>
  <si>
    <t>Neumología</t>
  </si>
  <si>
    <t>Neurología</t>
  </si>
  <si>
    <t>Psiquiatría</t>
  </si>
  <si>
    <t>Reumatología</t>
  </si>
  <si>
    <t>DEPARTAMENTO DE CIRUGIA</t>
  </si>
  <si>
    <t xml:space="preserve">Cirugía </t>
  </si>
  <si>
    <t>Cirugía Pediátrica</t>
  </si>
  <si>
    <t>Cirugía Cabeza y Cuello</t>
  </si>
  <si>
    <t>Cirugía Toráxica y Cardiovascular</t>
  </si>
  <si>
    <t>Cirugía Plástica y Quemados</t>
  </si>
  <si>
    <t>Neurocirugía</t>
  </si>
  <si>
    <t>Oftalmología</t>
  </si>
  <si>
    <t>Otorrinolaringología</t>
  </si>
  <si>
    <t>Traumatología</t>
  </si>
  <si>
    <t>Urología</t>
  </si>
  <si>
    <t>DEPARTAMENTO DE GINECO-OBSTETRICIA</t>
  </si>
  <si>
    <t>Ginecología - Obstetricia</t>
  </si>
  <si>
    <t>DEPARTAMENTO DE PEDIATRIA</t>
  </si>
  <si>
    <t xml:space="preserve">Pediatría </t>
  </si>
  <si>
    <t>DPTO. DE MEDICINA REHABILITACION</t>
  </si>
  <si>
    <t>Medicina Rehabilitación</t>
  </si>
  <si>
    <t>DEPARTAMENTO DE ONCOLOGIA</t>
  </si>
  <si>
    <t>Hematología Clínica</t>
  </si>
  <si>
    <t>Oncología</t>
  </si>
  <si>
    <t>ANESTESIOLOGIA</t>
  </si>
  <si>
    <t>Anestesiología</t>
  </si>
  <si>
    <t>FUENTE : Base de Datos HIS - HIS DIS , Reporte Horas Programadas - UE -OEIT-HNDAC</t>
  </si>
  <si>
    <t>ELABORACION : Area de Análisis y Desarrollo - UE- OEIT-HNDAC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</si>
</sst>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7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FF8FB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Border="1"/>
    <xf numFmtId="0" fontId="2" fillId="2" borderId="0" xfId="0" applyFont="1" applyFill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5" fillId="0" borderId="0" xfId="0" applyFont="1" applyFill="1"/>
    <xf numFmtId="0" fontId="3" fillId="0" borderId="0" xfId="0" applyFont="1" applyFill="1" applyAlignment="1">
      <alignment horizontal="left" vertical="center"/>
    </xf>
    <xf numFmtId="2" fontId="6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0" xfId="0" applyNumberFormat="1" applyFill="1" applyAlignment="1">
      <alignment horizontal="center"/>
    </xf>
    <xf numFmtId="0" fontId="8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/>
    </xf>
    <xf numFmtId="0" fontId="9" fillId="0" borderId="0" xfId="0" applyFont="1"/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0" fontId="10" fillId="3" borderId="0" xfId="0" applyFont="1" applyFill="1" applyAlignment="1">
      <alignment horizontal="left" vertical="center"/>
    </xf>
    <xf numFmtId="0" fontId="9" fillId="3" borderId="0" xfId="0" applyFont="1" applyFill="1"/>
    <xf numFmtId="0" fontId="5" fillId="3" borderId="0" xfId="0" applyFont="1" applyFill="1"/>
    <xf numFmtId="0" fontId="7" fillId="0" borderId="0" xfId="0" applyFont="1"/>
    <xf numFmtId="0" fontId="7" fillId="4" borderId="0" xfId="0" applyFont="1" applyFill="1"/>
    <xf numFmtId="0" fontId="7" fillId="0" borderId="0" xfId="0" applyFont="1" applyFill="1"/>
    <xf numFmtId="2" fontId="7" fillId="0" borderId="0" xfId="0" applyNumberFormat="1" applyFont="1"/>
    <xf numFmtId="2" fontId="5" fillId="0" borderId="0" xfId="0" applyNumberFormat="1" applyFont="1"/>
    <xf numFmtId="2" fontId="0" fillId="0" borderId="0" xfId="0" applyNumberFormat="1"/>
    <xf numFmtId="2" fontId="0" fillId="0" borderId="0" xfId="0" applyNumberFormat="1" applyFont="1"/>
    <xf numFmtId="2" fontId="0" fillId="0" borderId="0" xfId="0" applyNumberFormat="1" applyFill="1"/>
    <xf numFmtId="0" fontId="2" fillId="0" borderId="0" xfId="0" applyFont="1" applyAlignment="1">
      <alignment horizontal="left"/>
    </xf>
    <xf numFmtId="0" fontId="5" fillId="4" borderId="0" xfId="0" applyFont="1" applyFill="1"/>
    <xf numFmtId="0" fontId="0" fillId="0" borderId="0" xfId="0" applyFont="1"/>
    <xf numFmtId="0" fontId="0" fillId="0" borderId="0" xfId="0" applyFill="1"/>
    <xf numFmtId="0" fontId="9" fillId="7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/>
    <xf numFmtId="0" fontId="12" fillId="6" borderId="1" xfId="0" applyFont="1" applyFill="1" applyBorder="1"/>
    <xf numFmtId="0" fontId="12" fillId="6" borderId="1" xfId="0" applyFont="1" applyFill="1" applyBorder="1" applyAlignment="1"/>
    <xf numFmtId="0" fontId="6" fillId="4" borderId="1" xfId="0" applyFont="1" applyFill="1" applyBorder="1" applyAlignment="1">
      <alignment horizontal="center" vertical="center"/>
    </xf>
    <xf numFmtId="0" fontId="13" fillId="6" borderId="1" xfId="0" applyFont="1" applyFill="1" applyBorder="1"/>
    <xf numFmtId="0" fontId="0" fillId="6" borderId="1" xfId="0" applyFont="1" applyFill="1" applyBorder="1"/>
    <xf numFmtId="0" fontId="9" fillId="6" borderId="1" xfId="0" applyFont="1" applyFill="1" applyBorder="1"/>
    <xf numFmtId="0" fontId="6" fillId="8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/>
    <xf numFmtId="0" fontId="6" fillId="0" borderId="0" xfId="0" applyFont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" fontId="9" fillId="4" borderId="0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2" fontId="6" fillId="8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1" fillId="7" borderId="0" xfId="0" applyFont="1" applyFill="1" applyBorder="1" applyAlignment="1">
      <alignment horizontal="center" vertical="center"/>
    </xf>
    <xf numFmtId="1" fontId="11" fillId="4" borderId="0" xfId="0" applyNumberFormat="1" applyFont="1" applyFill="1" applyBorder="1" applyAlignment="1">
      <alignment horizontal="center" vertical="center"/>
    </xf>
    <xf numFmtId="2" fontId="11" fillId="8" borderId="0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3" fillId="0" borderId="0" xfId="0" applyFont="1" applyBorder="1" applyAlignment="1">
      <alignment horizontal="left"/>
    </xf>
    <xf numFmtId="0" fontId="9" fillId="7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13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16" fillId="0" borderId="0" xfId="0" applyFont="1" applyFill="1" applyBorder="1" applyAlignment="1">
      <alignment horizontal="center" wrapText="1"/>
    </xf>
    <xf numFmtId="1" fontId="12" fillId="0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2" fontId="9" fillId="8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 wrapText="1"/>
    </xf>
    <xf numFmtId="0" fontId="18" fillId="2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/>
    </xf>
    <xf numFmtId="2" fontId="9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horizontal="center"/>
    </xf>
    <xf numFmtId="0" fontId="13" fillId="0" borderId="0" xfId="0" applyFont="1" applyFill="1"/>
    <xf numFmtId="0" fontId="0" fillId="0" borderId="0" xfId="0" applyAlignment="1">
      <alignment horizontal="left"/>
    </xf>
    <xf numFmtId="0" fontId="12" fillId="0" borderId="0" xfId="0" applyFont="1"/>
    <xf numFmtId="0" fontId="12" fillId="0" borderId="0" xfId="0" applyFont="1" applyFill="1"/>
    <xf numFmtId="0" fontId="12" fillId="4" borderId="0" xfId="0" applyFont="1" applyFill="1"/>
    <xf numFmtId="0" fontId="13" fillId="0" borderId="0" xfId="0" applyFont="1" applyAlignment="1">
      <alignment horizontal="left"/>
    </xf>
    <xf numFmtId="0" fontId="0" fillId="4" borderId="0" xfId="0" applyFill="1"/>
    <xf numFmtId="2" fontId="6" fillId="0" borderId="2" xfId="0" applyNumberFormat="1" applyFont="1" applyFill="1" applyBorder="1" applyAlignment="1">
      <alignment horizontal="center" vertical="center"/>
    </xf>
    <xf numFmtId="2" fontId="12" fillId="0" borderId="2" xfId="0" applyNumberFormat="1" applyFont="1" applyFill="1" applyBorder="1" applyAlignment="1">
      <alignment horizontal="center" vertical="center"/>
    </xf>
    <xf numFmtId="2" fontId="6" fillId="8" borderId="2" xfId="0" applyNumberFormat="1" applyFont="1" applyFill="1" applyBorder="1" applyAlignment="1">
      <alignment horizontal="center" vertical="center"/>
    </xf>
    <xf numFmtId="2" fontId="9" fillId="8" borderId="2" xfId="0" applyNumberFormat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123825</xdr:colOff>
      <xdr:row>0</xdr:row>
      <xdr:rowOff>28575</xdr:rowOff>
    </xdr:from>
    <xdr:to>
      <xdr:col>28</xdr:col>
      <xdr:colOff>466725</xdr:colOff>
      <xdr:row>2</xdr:row>
      <xdr:rowOff>190500</xdr:rowOff>
    </xdr:to>
    <xdr:sp macro="" textlink="">
      <xdr:nvSpPr>
        <xdr:cNvPr id="2" name="1 Flecha doblada"/>
        <xdr:cNvSpPr/>
      </xdr:nvSpPr>
      <xdr:spPr>
        <a:xfrm>
          <a:off x="17240250" y="28575"/>
          <a:ext cx="342900" cy="561975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>
            <a:solidFill>
              <a:schemeClr val="tx1"/>
            </a:solidFill>
          </a:endParaRPr>
        </a:p>
      </xdr:txBody>
    </xdr:sp>
    <xdr:clientData/>
  </xdr:twoCellAnchor>
  <xdr:twoCellAnchor>
    <xdr:from>
      <xdr:col>41</xdr:col>
      <xdr:colOff>85725</xdr:colOff>
      <xdr:row>0</xdr:row>
      <xdr:rowOff>180975</xdr:rowOff>
    </xdr:from>
    <xdr:to>
      <xdr:col>41</xdr:col>
      <xdr:colOff>457200</xdr:colOff>
      <xdr:row>2</xdr:row>
      <xdr:rowOff>114300</xdr:rowOff>
    </xdr:to>
    <xdr:sp macro="" textlink="">
      <xdr:nvSpPr>
        <xdr:cNvPr id="3" name="2 Flecha arriba"/>
        <xdr:cNvSpPr/>
      </xdr:nvSpPr>
      <xdr:spPr>
        <a:xfrm>
          <a:off x="23783925" y="180975"/>
          <a:ext cx="371475" cy="33337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89"/>
  <sheetViews>
    <sheetView workbookViewId="0">
      <selection activeCell="H13" sqref="H13"/>
    </sheetView>
  </sheetViews>
  <sheetFormatPr baseColWidth="10" defaultColWidth="3.28515625" defaultRowHeight="15.75" x14ac:dyDescent="0.25"/>
  <cols>
    <col min="1" max="1" width="7.5703125" style="1" customWidth="1"/>
    <col min="2" max="2" width="38" style="115" customWidth="1"/>
    <col min="3" max="3" width="8" style="17" customWidth="1"/>
    <col min="4" max="4" width="7.42578125" style="18" customWidth="1"/>
    <col min="5" max="8" width="7.42578125" style="19" customWidth="1"/>
    <col min="9" max="15" width="7.42578125" style="8" customWidth="1"/>
    <col min="16" max="16" width="8.5703125" style="24" customWidth="1"/>
    <col min="17" max="17" width="7.85546875" style="18" customWidth="1"/>
    <col min="18" max="21" width="7.85546875" style="19" customWidth="1"/>
    <col min="22" max="28" width="7.85546875" style="8" customWidth="1"/>
    <col min="29" max="29" width="7.85546875" style="33" customWidth="1"/>
    <col min="30" max="41" width="7.5703125" style="8" customWidth="1"/>
    <col min="42" max="42" width="9.7109375" style="33" customWidth="1"/>
    <col min="43" max="54" width="7.28515625" style="8" customWidth="1"/>
    <col min="55" max="55" width="8" style="24" customWidth="1"/>
    <col min="56" max="56" width="5.85546875" style="24" customWidth="1"/>
    <col min="57" max="57" width="5.85546875" style="19" customWidth="1"/>
    <col min="58" max="58" width="5.85546875" customWidth="1"/>
    <col min="59" max="60" width="5.85546875" style="34" customWidth="1"/>
    <col min="61" max="61" width="5.85546875" style="35" customWidth="1"/>
    <col min="62" max="67" width="5.85546875" customWidth="1"/>
  </cols>
  <sheetData>
    <row r="1" spans="1:73" x14ac:dyDescent="0.25"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>
        <v>12041</v>
      </c>
      <c r="R1" s="4">
        <v>5909</v>
      </c>
      <c r="S1" s="4">
        <v>4508</v>
      </c>
      <c r="T1" s="4">
        <v>3720</v>
      </c>
      <c r="U1" s="4">
        <v>3374</v>
      </c>
      <c r="V1" s="4">
        <v>3233</v>
      </c>
      <c r="W1" s="4">
        <v>2663</v>
      </c>
      <c r="X1" s="5"/>
      <c r="Y1" s="5"/>
      <c r="Z1" s="3"/>
      <c r="AA1" s="3"/>
      <c r="AB1" s="3"/>
      <c r="AC1" s="6"/>
      <c r="AD1" s="7" t="s">
        <v>1</v>
      </c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3"/>
      <c r="AT1" s="3"/>
      <c r="AU1" s="3"/>
      <c r="AV1" s="9"/>
      <c r="AW1" s="3"/>
      <c r="AX1" s="3"/>
      <c r="AY1" s="3"/>
      <c r="AZ1" s="3"/>
      <c r="BA1" s="3"/>
      <c r="BB1" s="3"/>
      <c r="BC1" s="10"/>
      <c r="BD1" s="11"/>
      <c r="BE1" s="12"/>
      <c r="BF1" s="13"/>
      <c r="BG1" s="14"/>
      <c r="BH1" s="14"/>
      <c r="BI1" s="15"/>
    </row>
    <row r="2" spans="1:73" x14ac:dyDescent="0.25">
      <c r="B2" s="16" t="s">
        <v>2</v>
      </c>
      <c r="M2" s="20"/>
      <c r="N2" s="20"/>
      <c r="O2" s="20"/>
      <c r="P2" s="21" t="s">
        <v>3</v>
      </c>
      <c r="Q2" s="22"/>
      <c r="R2" s="22"/>
      <c r="S2" s="23"/>
      <c r="T2" s="23"/>
      <c r="U2" s="23"/>
      <c r="V2" s="23"/>
      <c r="Z2" s="24"/>
      <c r="AA2" s="24"/>
      <c r="AB2" s="24"/>
      <c r="AC2" s="25"/>
      <c r="AD2" s="24"/>
      <c r="AE2" s="24"/>
      <c r="AF2" s="24"/>
      <c r="AG2" s="24"/>
      <c r="AH2" s="24"/>
      <c r="AI2" s="26"/>
      <c r="AJ2" s="24"/>
      <c r="AK2" s="24"/>
      <c r="AL2" s="24"/>
      <c r="AM2" s="24"/>
      <c r="AN2" s="24"/>
      <c r="AO2" s="24"/>
      <c r="AP2" s="25"/>
      <c r="AQ2" s="24"/>
      <c r="AR2" s="24"/>
      <c r="AS2" s="24"/>
      <c r="AT2" s="24"/>
      <c r="AU2" s="24"/>
      <c r="AV2" s="26"/>
      <c r="AW2" s="24"/>
      <c r="AX2" s="24"/>
      <c r="AY2" s="24"/>
      <c r="AZ2" s="24"/>
      <c r="BA2" s="24"/>
      <c r="BB2" s="24"/>
      <c r="BD2" s="27"/>
      <c r="BE2" s="28"/>
      <c r="BF2" s="29"/>
      <c r="BG2" s="30"/>
      <c r="BH2" s="30"/>
      <c r="BI2" s="31"/>
      <c r="BJ2" s="13"/>
      <c r="BK2" s="13"/>
      <c r="BL2" s="13"/>
      <c r="BM2" s="13"/>
    </row>
    <row r="3" spans="1:73" x14ac:dyDescent="0.25">
      <c r="B3" s="32" t="s">
        <v>4</v>
      </c>
      <c r="D3" s="22" t="s">
        <v>5</v>
      </c>
      <c r="E3" s="23"/>
      <c r="F3" s="23"/>
      <c r="G3" s="23"/>
      <c r="H3" s="23"/>
      <c r="I3" s="23"/>
      <c r="J3" s="23"/>
      <c r="K3" s="23"/>
      <c r="L3" s="23"/>
      <c r="Q3" s="18">
        <v>12041</v>
      </c>
      <c r="R3" s="19">
        <v>5909</v>
      </c>
      <c r="S3" s="19">
        <v>4508</v>
      </c>
      <c r="T3" s="19">
        <v>3720</v>
      </c>
      <c r="U3" s="19">
        <v>3374</v>
      </c>
      <c r="V3" s="8">
        <v>3233</v>
      </c>
      <c r="W3" s="8">
        <v>2663</v>
      </c>
      <c r="X3" s="8">
        <v>2637</v>
      </c>
      <c r="Y3" s="8">
        <v>2667</v>
      </c>
    </row>
    <row r="4" spans="1:73" x14ac:dyDescent="0.25">
      <c r="B4" s="121" t="s">
        <v>6</v>
      </c>
      <c r="C4" s="36" t="s">
        <v>7</v>
      </c>
      <c r="D4" s="37" t="s">
        <v>8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6" t="s">
        <v>7</v>
      </c>
      <c r="Q4" s="39" t="s">
        <v>9</v>
      </c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40" t="s">
        <v>7</v>
      </c>
      <c r="AD4" s="39" t="s">
        <v>10</v>
      </c>
      <c r="AE4" s="38"/>
      <c r="AF4" s="41"/>
      <c r="AG4" s="42"/>
      <c r="AH4" s="43"/>
      <c r="AI4" s="38"/>
      <c r="AJ4" s="38"/>
      <c r="AK4" s="38"/>
      <c r="AL4" s="38"/>
      <c r="AM4" s="38"/>
      <c r="AN4" s="38"/>
      <c r="AO4" s="38"/>
      <c r="AP4" s="40" t="s">
        <v>7</v>
      </c>
      <c r="AQ4" s="39" t="s">
        <v>11</v>
      </c>
      <c r="AR4" s="38"/>
      <c r="AS4" s="41"/>
      <c r="AT4" s="42"/>
      <c r="AU4" s="43"/>
      <c r="AV4" s="38"/>
      <c r="AW4" s="38"/>
      <c r="AX4" s="38"/>
      <c r="AY4" s="38"/>
      <c r="AZ4" s="38"/>
      <c r="BA4" s="38"/>
      <c r="BB4" s="38"/>
      <c r="BC4" s="44" t="s">
        <v>7</v>
      </c>
      <c r="BD4" s="45" t="s">
        <v>12</v>
      </c>
      <c r="BE4" s="38"/>
      <c r="BF4" s="41"/>
      <c r="BG4" s="42"/>
      <c r="BH4" s="43"/>
      <c r="BI4" s="38"/>
      <c r="BJ4" s="38"/>
      <c r="BK4" s="38"/>
      <c r="BL4" s="38"/>
      <c r="BM4" s="38"/>
      <c r="BN4" s="38"/>
      <c r="BO4" s="38"/>
    </row>
    <row r="5" spans="1:73" s="52" customFormat="1" ht="16.5" thickBot="1" x14ac:dyDescent="0.3">
      <c r="A5" s="46"/>
      <c r="B5" s="122"/>
      <c r="C5" s="47">
        <v>2019</v>
      </c>
      <c r="D5" s="48" t="s">
        <v>13</v>
      </c>
      <c r="E5" s="48" t="s">
        <v>14</v>
      </c>
      <c r="F5" s="48" t="s">
        <v>15</v>
      </c>
      <c r="G5" s="48" t="s">
        <v>16</v>
      </c>
      <c r="H5" s="48" t="s">
        <v>17</v>
      </c>
      <c r="I5" s="48" t="s">
        <v>18</v>
      </c>
      <c r="J5" s="48" t="s">
        <v>19</v>
      </c>
      <c r="K5" s="48" t="s">
        <v>20</v>
      </c>
      <c r="L5" s="48" t="s">
        <v>21</v>
      </c>
      <c r="M5" s="48" t="s">
        <v>22</v>
      </c>
      <c r="N5" s="48" t="s">
        <v>23</v>
      </c>
      <c r="O5" s="48" t="s">
        <v>24</v>
      </c>
      <c r="P5" s="47">
        <v>2019</v>
      </c>
      <c r="Q5" s="48" t="s">
        <v>13</v>
      </c>
      <c r="R5" s="48" t="s">
        <v>14</v>
      </c>
      <c r="S5" s="48" t="s">
        <v>15</v>
      </c>
      <c r="T5" s="48" t="s">
        <v>16</v>
      </c>
      <c r="U5" s="48" t="s">
        <v>17</v>
      </c>
      <c r="V5" s="48" t="s">
        <v>18</v>
      </c>
      <c r="W5" s="48" t="s">
        <v>19</v>
      </c>
      <c r="X5" s="48" t="s">
        <v>20</v>
      </c>
      <c r="Y5" s="48" t="s">
        <v>21</v>
      </c>
      <c r="Z5" s="48" t="s">
        <v>22</v>
      </c>
      <c r="AA5" s="48" t="s">
        <v>23</v>
      </c>
      <c r="AB5" s="48" t="s">
        <v>24</v>
      </c>
      <c r="AC5" s="49">
        <v>2019</v>
      </c>
      <c r="AD5" s="50" t="s">
        <v>13</v>
      </c>
      <c r="AE5" s="50" t="s">
        <v>14</v>
      </c>
      <c r="AF5" s="50" t="s">
        <v>15</v>
      </c>
      <c r="AG5" s="50" t="s">
        <v>16</v>
      </c>
      <c r="AH5" s="50" t="s">
        <v>17</v>
      </c>
      <c r="AI5" s="50" t="s">
        <v>18</v>
      </c>
      <c r="AJ5" s="50" t="s">
        <v>19</v>
      </c>
      <c r="AK5" s="50" t="s">
        <v>20</v>
      </c>
      <c r="AL5" s="50" t="s">
        <v>21</v>
      </c>
      <c r="AM5" s="50" t="s">
        <v>22</v>
      </c>
      <c r="AN5" s="50" t="s">
        <v>23</v>
      </c>
      <c r="AO5" s="48" t="s">
        <v>24</v>
      </c>
      <c r="AP5" s="49">
        <v>2019</v>
      </c>
      <c r="AQ5" s="50" t="s">
        <v>13</v>
      </c>
      <c r="AR5" s="50" t="s">
        <v>14</v>
      </c>
      <c r="AS5" s="50" t="s">
        <v>15</v>
      </c>
      <c r="AT5" s="50" t="s">
        <v>16</v>
      </c>
      <c r="AU5" s="50" t="s">
        <v>17</v>
      </c>
      <c r="AV5" s="50" t="s">
        <v>18</v>
      </c>
      <c r="AW5" s="50" t="s">
        <v>19</v>
      </c>
      <c r="AX5" s="50" t="s">
        <v>20</v>
      </c>
      <c r="AY5" s="50" t="s">
        <v>21</v>
      </c>
      <c r="AZ5" s="50" t="s">
        <v>22</v>
      </c>
      <c r="BA5" s="50" t="s">
        <v>23</v>
      </c>
      <c r="BB5" s="48" t="s">
        <v>24</v>
      </c>
      <c r="BC5" s="51">
        <v>2019</v>
      </c>
      <c r="BD5" s="48" t="s">
        <v>13</v>
      </c>
      <c r="BE5" s="48" t="s">
        <v>14</v>
      </c>
      <c r="BF5" s="48" t="s">
        <v>15</v>
      </c>
      <c r="BG5" s="48" t="s">
        <v>16</v>
      </c>
      <c r="BH5" s="48" t="s">
        <v>17</v>
      </c>
      <c r="BI5" s="48" t="s">
        <v>18</v>
      </c>
      <c r="BJ5" s="48" t="s">
        <v>19</v>
      </c>
      <c r="BK5" s="48" t="s">
        <v>20</v>
      </c>
      <c r="BL5" s="48" t="s">
        <v>21</v>
      </c>
      <c r="BM5" s="48" t="s">
        <v>22</v>
      </c>
      <c r="BN5" s="48" t="s">
        <v>23</v>
      </c>
      <c r="BO5" s="48" t="s">
        <v>24</v>
      </c>
    </row>
    <row r="6" spans="1:73" s="62" customFormat="1" ht="24.75" customHeight="1" thickTop="1" thickBot="1" x14ac:dyDescent="0.3">
      <c r="A6" s="53"/>
      <c r="B6" s="54" t="s">
        <v>25</v>
      </c>
      <c r="C6" s="55">
        <f>SUM(D6:O6)</f>
        <v>78178</v>
      </c>
      <c r="D6" s="52">
        <f>+D7+D20+D31+D33+D35+D37+D40</f>
        <v>20189</v>
      </c>
      <c r="E6" s="52">
        <f t="shared" ref="E6:O6" si="0">+E7+E20+E31+E33+E35+E37+E40</f>
        <v>18458</v>
      </c>
      <c r="F6" s="52">
        <f t="shared" si="0"/>
        <v>20617</v>
      </c>
      <c r="G6" s="52">
        <f t="shared" si="0"/>
        <v>18914</v>
      </c>
      <c r="H6" s="52">
        <f t="shared" si="0"/>
        <v>0</v>
      </c>
      <c r="I6" s="52">
        <f t="shared" si="0"/>
        <v>0</v>
      </c>
      <c r="J6" s="52">
        <f t="shared" si="0"/>
        <v>0</v>
      </c>
      <c r="K6" s="52">
        <f t="shared" si="0"/>
        <v>0</v>
      </c>
      <c r="L6" s="52">
        <f t="shared" si="0"/>
        <v>0</v>
      </c>
      <c r="M6" s="52">
        <f t="shared" si="0"/>
        <v>0</v>
      </c>
      <c r="N6" s="52">
        <f t="shared" si="0"/>
        <v>0</v>
      </c>
      <c r="O6" s="52">
        <f t="shared" si="0"/>
        <v>0</v>
      </c>
      <c r="P6" s="55">
        <f>SUM(Q6:AB6)</f>
        <v>26160</v>
      </c>
      <c r="Q6" s="56">
        <v>12195</v>
      </c>
      <c r="R6" s="56">
        <v>5602</v>
      </c>
      <c r="S6" s="56">
        <v>4566</v>
      </c>
      <c r="T6" s="56">
        <v>3797</v>
      </c>
      <c r="U6" s="56"/>
      <c r="V6" s="56"/>
      <c r="W6" s="56"/>
      <c r="X6" s="57"/>
      <c r="Y6" s="57"/>
      <c r="Z6" s="57"/>
      <c r="AA6" s="57"/>
      <c r="AB6" s="57"/>
      <c r="AC6" s="58">
        <f>SUM(AD6:AK6)</f>
        <v>508990</v>
      </c>
      <c r="AD6" s="59">
        <f t="shared" ref="AD6:AD41" si="1">+D6</f>
        <v>20189</v>
      </c>
      <c r="AE6" s="59">
        <f t="shared" ref="AE6:AE41" si="2">+D6+E6</f>
        <v>38647</v>
      </c>
      <c r="AF6" s="59">
        <f t="shared" ref="AF6:AF41" si="3">+D6+E6+F6</f>
        <v>59264</v>
      </c>
      <c r="AG6" s="59">
        <f t="shared" ref="AG6:AG41" si="4">+D6+E6+F6+G6</f>
        <v>78178</v>
      </c>
      <c r="AH6" s="59">
        <f t="shared" ref="AH6:AH41" si="5">+D6+E6+F6+G6+H6</f>
        <v>78178</v>
      </c>
      <c r="AI6" s="59">
        <f t="shared" ref="AI6:AI41" si="6">+D6+E6+F6+G6+H6+I6</f>
        <v>78178</v>
      </c>
      <c r="AJ6" s="59">
        <f t="shared" ref="AJ6:AJ41" si="7">+D6+E6+F6+G6+H6+I6+J6</f>
        <v>78178</v>
      </c>
      <c r="AK6" s="59">
        <f>+D6+E6+F6+G6+H6+I6+J6+K6</f>
        <v>78178</v>
      </c>
      <c r="AL6" s="59">
        <f t="shared" ref="AL6:AL41" si="8">+D6+E6+F6+G6+H6+I6+J6+K6+L6</f>
        <v>78178</v>
      </c>
      <c r="AM6" s="60">
        <f t="shared" ref="AM6:AM41" si="9">+D6+E6+F6+G6+H6+I6+J6+K6+L6+M6</f>
        <v>78178</v>
      </c>
      <c r="AN6" s="60">
        <f t="shared" ref="AN6:AN41" si="10">+D6+E6+F6+G6+H6+I6+J6+K6+L6+M6+N6</f>
        <v>78178</v>
      </c>
      <c r="AO6" s="60">
        <f t="shared" ref="AO6:AO41" si="11">D6+E6+F6+G6+H6+I6+J6+K6+L6+M6+N6+O6</f>
        <v>78178</v>
      </c>
      <c r="AP6" s="58">
        <f>SUM(AQ6:AX6)</f>
        <v>183155</v>
      </c>
      <c r="AQ6" s="59">
        <f t="shared" ref="AQ6:AQ41" si="12">+Q6</f>
        <v>12195</v>
      </c>
      <c r="AR6" s="59">
        <f t="shared" ref="AR6:AR41" si="13">+Q6+R6</f>
        <v>17797</v>
      </c>
      <c r="AS6" s="59">
        <f t="shared" ref="AS6:AS41" si="14">+Q6+R6+S6</f>
        <v>22363</v>
      </c>
      <c r="AT6" s="59">
        <f t="shared" ref="AT6:AT41" si="15">+Q6+R6+S6+T6</f>
        <v>26160</v>
      </c>
      <c r="AU6" s="59">
        <f t="shared" ref="AU6:AU41" si="16">+Q6+R6+S6+T6+U6</f>
        <v>26160</v>
      </c>
      <c r="AV6" s="59">
        <f t="shared" ref="AV6:AV41" si="17">+Q6+R6+S6+T6+U6+V6</f>
        <v>26160</v>
      </c>
      <c r="AW6" s="59">
        <f t="shared" ref="AW6:AW41" si="18">+Q6+R6+S6+T6+U6+V6+W6</f>
        <v>26160</v>
      </c>
      <c r="AX6" s="59">
        <f t="shared" ref="AX6:AX41" si="19">+Q6+R6+S6+T6+U6+V6+W6+X6</f>
        <v>26160</v>
      </c>
      <c r="AY6" s="59">
        <f t="shared" ref="AY6:AY41" si="20">+Q6+R6+S6+T6+U6+V6+W6+X6+Y6</f>
        <v>26160</v>
      </c>
      <c r="AZ6" s="60">
        <f t="shared" ref="AZ6:AZ41" si="21">+Q6+R6+S6+T6+U6+V6+W6+X6+Y6+Z6</f>
        <v>26160</v>
      </c>
      <c r="BA6" s="60">
        <f t="shared" ref="BA6:BA41" si="22">+Q6+R6+S6+T6+U6+V6+W6+X6+Y6+Z6+AA6</f>
        <v>26160</v>
      </c>
      <c r="BB6" s="60">
        <f t="shared" ref="BB6:BB41" si="23">Q6+R6+S6+T6+U6+V6+W6+X6+Y6+Z6+AA6+AB6</f>
        <v>26160</v>
      </c>
      <c r="BC6" s="61">
        <f>BO6</f>
        <v>2.9884556574923549</v>
      </c>
      <c r="BD6" s="10">
        <f t="shared" ref="BD6:BO21" si="24">+AD6/AQ6</f>
        <v>1.6555145551455515</v>
      </c>
      <c r="BE6" s="10">
        <f t="shared" si="24"/>
        <v>2.1715457661403605</v>
      </c>
      <c r="BF6" s="10">
        <f t="shared" si="24"/>
        <v>2.6500916692751422</v>
      </c>
      <c r="BG6" s="10">
        <f t="shared" si="24"/>
        <v>2.9884556574923549</v>
      </c>
      <c r="BH6" s="10">
        <f t="shared" si="24"/>
        <v>2.9884556574923549</v>
      </c>
      <c r="BI6" s="10">
        <f t="shared" si="24"/>
        <v>2.9884556574923549</v>
      </c>
      <c r="BJ6" s="10">
        <f t="shared" si="24"/>
        <v>2.9884556574923549</v>
      </c>
      <c r="BK6" s="10">
        <f t="shared" si="24"/>
        <v>2.9884556574923549</v>
      </c>
      <c r="BL6" s="10">
        <f t="shared" si="24"/>
        <v>2.9884556574923549</v>
      </c>
      <c r="BM6" s="10">
        <f t="shared" si="24"/>
        <v>2.9884556574923549</v>
      </c>
      <c r="BN6" s="10">
        <f t="shared" si="24"/>
        <v>2.9884556574923549</v>
      </c>
      <c r="BO6" s="10">
        <f t="shared" si="24"/>
        <v>2.9884556574923549</v>
      </c>
      <c r="BR6" s="63"/>
    </row>
    <row r="7" spans="1:73" s="70" customFormat="1" ht="16.5" thickTop="1" x14ac:dyDescent="0.25">
      <c r="A7" s="64"/>
      <c r="B7" s="65" t="s">
        <v>26</v>
      </c>
      <c r="C7" s="66">
        <f>SUM(D7:O7)</f>
        <v>33769</v>
      </c>
      <c r="D7" s="57">
        <f>SUM(D8:D19)</f>
        <v>8828</v>
      </c>
      <c r="E7" s="57">
        <f t="shared" ref="E7:O7" si="25">SUM(E8:E19)</f>
        <v>7587</v>
      </c>
      <c r="F7" s="57">
        <f t="shared" si="25"/>
        <v>8857</v>
      </c>
      <c r="G7" s="57">
        <f t="shared" si="25"/>
        <v>8497</v>
      </c>
      <c r="H7" s="57">
        <f t="shared" si="25"/>
        <v>0</v>
      </c>
      <c r="I7" s="57">
        <f t="shared" si="25"/>
        <v>0</v>
      </c>
      <c r="J7" s="57">
        <f t="shared" si="25"/>
        <v>0</v>
      </c>
      <c r="K7" s="57">
        <f t="shared" si="25"/>
        <v>0</v>
      </c>
      <c r="L7" s="57">
        <f t="shared" si="25"/>
        <v>0</v>
      </c>
      <c r="M7" s="57">
        <f t="shared" si="25"/>
        <v>0</v>
      </c>
      <c r="N7" s="57">
        <f t="shared" si="25"/>
        <v>0</v>
      </c>
      <c r="O7" s="57">
        <f t="shared" si="25"/>
        <v>0</v>
      </c>
      <c r="P7" s="66">
        <f>SUM(Q7:AB7)</f>
        <v>22437</v>
      </c>
      <c r="Q7" s="57">
        <f>SUM(Q8:Q19)</f>
        <v>7318</v>
      </c>
      <c r="R7" s="57">
        <f t="shared" ref="R7:AB7" si="26">SUM(R8:R19)</f>
        <v>5000</v>
      </c>
      <c r="S7" s="57">
        <f t="shared" si="26"/>
        <v>5164</v>
      </c>
      <c r="T7" s="57">
        <f t="shared" si="26"/>
        <v>4955</v>
      </c>
      <c r="U7" s="57">
        <f t="shared" si="26"/>
        <v>0</v>
      </c>
      <c r="V7" s="57">
        <f t="shared" si="26"/>
        <v>0</v>
      </c>
      <c r="W7" s="57">
        <f t="shared" si="26"/>
        <v>0</v>
      </c>
      <c r="X7" s="57">
        <f t="shared" si="26"/>
        <v>0</v>
      </c>
      <c r="Y7" s="57">
        <f t="shared" si="26"/>
        <v>0</v>
      </c>
      <c r="Z7" s="57">
        <f t="shared" si="26"/>
        <v>0</v>
      </c>
      <c r="AA7" s="57">
        <f t="shared" si="26"/>
        <v>0</v>
      </c>
      <c r="AB7" s="57">
        <f t="shared" si="26"/>
        <v>0</v>
      </c>
      <c r="AC7" s="67">
        <f>SUM(AD7:AK7)</f>
        <v>219360</v>
      </c>
      <c r="AD7" s="59">
        <f t="shared" si="1"/>
        <v>8828</v>
      </c>
      <c r="AE7" s="59">
        <f t="shared" si="2"/>
        <v>16415</v>
      </c>
      <c r="AF7" s="59">
        <f t="shared" si="3"/>
        <v>25272</v>
      </c>
      <c r="AG7" s="59">
        <f t="shared" si="4"/>
        <v>33769</v>
      </c>
      <c r="AH7" s="59">
        <f t="shared" si="5"/>
        <v>33769</v>
      </c>
      <c r="AI7" s="59">
        <f t="shared" si="6"/>
        <v>33769</v>
      </c>
      <c r="AJ7" s="59">
        <f t="shared" si="7"/>
        <v>33769</v>
      </c>
      <c r="AK7" s="59">
        <f>+D7+E7+F7+G7+H7+I7+J7+K7</f>
        <v>33769</v>
      </c>
      <c r="AL7" s="59">
        <f t="shared" si="8"/>
        <v>33769</v>
      </c>
      <c r="AM7" s="60">
        <f t="shared" si="9"/>
        <v>33769</v>
      </c>
      <c r="AN7" s="60">
        <f t="shared" si="10"/>
        <v>33769</v>
      </c>
      <c r="AO7" s="60">
        <f t="shared" si="11"/>
        <v>33769</v>
      </c>
      <c r="AP7" s="67">
        <f t="shared" ref="AP7:AP41" si="27">SUM(AQ7:AX7)</f>
        <v>149303</v>
      </c>
      <c r="AQ7" s="59">
        <f t="shared" si="12"/>
        <v>7318</v>
      </c>
      <c r="AR7" s="59">
        <f t="shared" si="13"/>
        <v>12318</v>
      </c>
      <c r="AS7" s="59">
        <f t="shared" si="14"/>
        <v>17482</v>
      </c>
      <c r="AT7" s="59">
        <f t="shared" si="15"/>
        <v>22437</v>
      </c>
      <c r="AU7" s="59">
        <f t="shared" si="16"/>
        <v>22437</v>
      </c>
      <c r="AV7" s="59">
        <f t="shared" si="17"/>
        <v>22437</v>
      </c>
      <c r="AW7" s="59">
        <f t="shared" si="18"/>
        <v>22437</v>
      </c>
      <c r="AX7" s="59">
        <f t="shared" si="19"/>
        <v>22437</v>
      </c>
      <c r="AY7" s="59">
        <f t="shared" si="20"/>
        <v>22437</v>
      </c>
      <c r="AZ7" s="60">
        <f t="shared" si="21"/>
        <v>22437</v>
      </c>
      <c r="BA7" s="60">
        <f t="shared" si="22"/>
        <v>22437</v>
      </c>
      <c r="BB7" s="60">
        <f t="shared" si="23"/>
        <v>22437</v>
      </c>
      <c r="BC7" s="68">
        <f t="shared" ref="BC7:BC41" si="28">BO7</f>
        <v>1.5050586085483799</v>
      </c>
      <c r="BD7" s="69">
        <f t="shared" si="24"/>
        <v>1.206340530199508</v>
      </c>
      <c r="BE7" s="69">
        <f t="shared" si="24"/>
        <v>1.3326026952427341</v>
      </c>
      <c r="BF7" s="69">
        <f t="shared" si="24"/>
        <v>1.4456011897952179</v>
      </c>
      <c r="BG7" s="69">
        <f t="shared" si="24"/>
        <v>1.5050586085483799</v>
      </c>
      <c r="BH7" s="69">
        <f t="shared" si="24"/>
        <v>1.5050586085483799</v>
      </c>
      <c r="BI7" s="69">
        <f t="shared" si="24"/>
        <v>1.5050586085483799</v>
      </c>
      <c r="BJ7" s="69">
        <f t="shared" si="24"/>
        <v>1.5050586085483799</v>
      </c>
      <c r="BK7" s="69">
        <f t="shared" si="24"/>
        <v>1.5050586085483799</v>
      </c>
      <c r="BL7" s="69">
        <f t="shared" si="24"/>
        <v>1.5050586085483799</v>
      </c>
      <c r="BM7" s="69">
        <f t="shared" si="24"/>
        <v>1.5050586085483799</v>
      </c>
      <c r="BN7" s="69">
        <f t="shared" si="24"/>
        <v>1.5050586085483799</v>
      </c>
      <c r="BO7" s="69">
        <f t="shared" si="24"/>
        <v>1.5050586085483799</v>
      </c>
      <c r="BR7" s="71"/>
      <c r="BS7" s="72"/>
      <c r="BT7" s="72"/>
      <c r="BU7" s="72"/>
    </row>
    <row r="8" spans="1:73" s="85" customFormat="1" x14ac:dyDescent="0.25">
      <c r="A8" s="73"/>
      <c r="B8" s="73" t="s">
        <v>27</v>
      </c>
      <c r="C8" s="74">
        <f t="shared" ref="C8:C41" si="29">SUM(D8:O8)</f>
        <v>3919</v>
      </c>
      <c r="D8" s="75">
        <v>1031</v>
      </c>
      <c r="E8" s="75">
        <v>934</v>
      </c>
      <c r="F8" s="75">
        <v>1050</v>
      </c>
      <c r="G8" s="75">
        <v>904</v>
      </c>
      <c r="H8" s="76"/>
      <c r="I8" s="75"/>
      <c r="J8" s="75"/>
      <c r="K8" s="75"/>
      <c r="L8" s="76"/>
      <c r="M8" s="77"/>
      <c r="N8" s="77"/>
      <c r="O8" s="77"/>
      <c r="P8" s="74">
        <f t="shared" ref="P8:P41" si="30">SUM(Q8:AB8)</f>
        <v>3103</v>
      </c>
      <c r="Q8" s="78">
        <v>923</v>
      </c>
      <c r="R8" s="78">
        <v>721</v>
      </c>
      <c r="S8" s="75">
        <v>821</v>
      </c>
      <c r="T8" s="79">
        <v>638</v>
      </c>
      <c r="U8" s="79"/>
      <c r="V8" s="75"/>
      <c r="W8" s="75"/>
      <c r="X8" s="75"/>
      <c r="Y8" s="79"/>
      <c r="Z8" s="80"/>
      <c r="AA8" s="80"/>
      <c r="AB8" s="80"/>
      <c r="AC8" s="58">
        <f>SUM(AD8:AK8)</f>
        <v>25606</v>
      </c>
      <c r="AD8" s="81">
        <f t="shared" si="1"/>
        <v>1031</v>
      </c>
      <c r="AE8" s="81">
        <f t="shared" si="2"/>
        <v>1965</v>
      </c>
      <c r="AF8" s="81">
        <f t="shared" si="3"/>
        <v>3015</v>
      </c>
      <c r="AG8" s="81">
        <f t="shared" si="4"/>
        <v>3919</v>
      </c>
      <c r="AH8" s="81">
        <f t="shared" si="5"/>
        <v>3919</v>
      </c>
      <c r="AI8" s="81">
        <f t="shared" si="6"/>
        <v>3919</v>
      </c>
      <c r="AJ8" s="81">
        <f t="shared" si="7"/>
        <v>3919</v>
      </c>
      <c r="AK8" s="81">
        <f t="shared" ref="AK8:AK41" si="31">+D8+E8+F8+G8+H8+I8+J8+K8</f>
        <v>3919</v>
      </c>
      <c r="AL8" s="81">
        <f t="shared" si="8"/>
        <v>3919</v>
      </c>
      <c r="AM8" s="82">
        <f t="shared" si="9"/>
        <v>3919</v>
      </c>
      <c r="AN8" s="82">
        <f t="shared" si="10"/>
        <v>3919</v>
      </c>
      <c r="AO8" s="82">
        <f t="shared" si="11"/>
        <v>3919</v>
      </c>
      <c r="AP8" s="58">
        <f t="shared" si="27"/>
        <v>20547</v>
      </c>
      <c r="AQ8" s="81">
        <f t="shared" si="12"/>
        <v>923</v>
      </c>
      <c r="AR8" s="81">
        <f t="shared" si="13"/>
        <v>1644</v>
      </c>
      <c r="AS8" s="81">
        <f t="shared" si="14"/>
        <v>2465</v>
      </c>
      <c r="AT8" s="81">
        <f t="shared" si="15"/>
        <v>3103</v>
      </c>
      <c r="AU8" s="81">
        <f t="shared" si="16"/>
        <v>3103</v>
      </c>
      <c r="AV8" s="81">
        <f t="shared" si="17"/>
        <v>3103</v>
      </c>
      <c r="AW8" s="81">
        <f t="shared" si="18"/>
        <v>3103</v>
      </c>
      <c r="AX8" s="81">
        <f t="shared" si="19"/>
        <v>3103</v>
      </c>
      <c r="AY8" s="81">
        <f t="shared" si="20"/>
        <v>3103</v>
      </c>
      <c r="AZ8" s="82">
        <f t="shared" si="21"/>
        <v>3103</v>
      </c>
      <c r="BA8" s="82">
        <f t="shared" si="22"/>
        <v>3103</v>
      </c>
      <c r="BB8" s="82">
        <f t="shared" si="23"/>
        <v>3103</v>
      </c>
      <c r="BC8" s="83">
        <f t="shared" si="28"/>
        <v>1.2629713180792781</v>
      </c>
      <c r="BD8" s="84">
        <f t="shared" si="24"/>
        <v>1.1170097508125678</v>
      </c>
      <c r="BE8" s="84">
        <f t="shared" si="24"/>
        <v>1.1952554744525548</v>
      </c>
      <c r="BF8" s="84">
        <f t="shared" si="24"/>
        <v>1.2231237322515214</v>
      </c>
      <c r="BG8" s="84">
        <f t="shared" si="24"/>
        <v>1.2629713180792781</v>
      </c>
      <c r="BH8" s="84">
        <f t="shared" si="24"/>
        <v>1.2629713180792781</v>
      </c>
      <c r="BI8" s="84">
        <f t="shared" si="24"/>
        <v>1.2629713180792781</v>
      </c>
      <c r="BJ8" s="84">
        <f t="shared" si="24"/>
        <v>1.2629713180792781</v>
      </c>
      <c r="BK8" s="84">
        <f t="shared" si="24"/>
        <v>1.2629713180792781</v>
      </c>
      <c r="BL8" s="84">
        <f t="shared" si="24"/>
        <v>1.2629713180792781</v>
      </c>
      <c r="BM8" s="84">
        <f t="shared" si="24"/>
        <v>1.2629713180792781</v>
      </c>
      <c r="BN8" s="84">
        <f t="shared" si="24"/>
        <v>1.2629713180792781</v>
      </c>
      <c r="BO8" s="84">
        <f t="shared" si="24"/>
        <v>1.2629713180792781</v>
      </c>
      <c r="BQ8" s="78"/>
      <c r="BR8" s="78"/>
      <c r="BS8" s="78"/>
      <c r="BT8" s="78"/>
      <c r="BU8" s="78"/>
    </row>
    <row r="9" spans="1:73" s="34" customFormat="1" x14ac:dyDescent="0.25">
      <c r="A9" s="86"/>
      <c r="B9" s="86" t="s">
        <v>28</v>
      </c>
      <c r="C9" s="74">
        <f t="shared" si="29"/>
        <v>4429</v>
      </c>
      <c r="D9" s="75">
        <v>994</v>
      </c>
      <c r="E9" s="75">
        <v>1176</v>
      </c>
      <c r="F9" s="75">
        <v>1118</v>
      </c>
      <c r="G9" s="75">
        <v>1141</v>
      </c>
      <c r="H9" s="76"/>
      <c r="I9" s="75"/>
      <c r="J9" s="75"/>
      <c r="K9" s="75"/>
      <c r="L9" s="76"/>
      <c r="M9" s="77"/>
      <c r="N9" s="77"/>
      <c r="O9" s="77"/>
      <c r="P9" s="74">
        <f t="shared" si="30"/>
        <v>2883</v>
      </c>
      <c r="Q9" s="87">
        <v>818</v>
      </c>
      <c r="R9" s="88">
        <v>805</v>
      </c>
      <c r="S9" s="75">
        <v>617</v>
      </c>
      <c r="T9" s="79">
        <v>643</v>
      </c>
      <c r="U9" s="79"/>
      <c r="V9" s="75"/>
      <c r="W9" s="75"/>
      <c r="X9" s="75"/>
      <c r="Y9" s="79"/>
      <c r="Z9" s="80"/>
      <c r="AA9" s="80"/>
      <c r="AB9" s="80"/>
      <c r="AC9" s="58">
        <f t="shared" ref="AC9:AC19" si="32">SUM(AD9:AK9)</f>
        <v>28597</v>
      </c>
      <c r="AD9" s="81">
        <f t="shared" si="1"/>
        <v>994</v>
      </c>
      <c r="AE9" s="81">
        <f t="shared" si="2"/>
        <v>2170</v>
      </c>
      <c r="AF9" s="81">
        <f t="shared" si="3"/>
        <v>3288</v>
      </c>
      <c r="AG9" s="81">
        <f t="shared" si="4"/>
        <v>4429</v>
      </c>
      <c r="AH9" s="81">
        <f t="shared" si="5"/>
        <v>4429</v>
      </c>
      <c r="AI9" s="81">
        <f t="shared" si="6"/>
        <v>4429</v>
      </c>
      <c r="AJ9" s="81">
        <f t="shared" si="7"/>
        <v>4429</v>
      </c>
      <c r="AK9" s="81">
        <f t="shared" si="31"/>
        <v>4429</v>
      </c>
      <c r="AL9" s="81">
        <f t="shared" si="8"/>
        <v>4429</v>
      </c>
      <c r="AM9" s="82">
        <f t="shared" si="9"/>
        <v>4429</v>
      </c>
      <c r="AN9" s="82">
        <f t="shared" si="10"/>
        <v>4429</v>
      </c>
      <c r="AO9" s="82">
        <f t="shared" si="11"/>
        <v>4429</v>
      </c>
      <c r="AP9" s="58">
        <f t="shared" si="27"/>
        <v>19096</v>
      </c>
      <c r="AQ9" s="81">
        <f t="shared" si="12"/>
        <v>818</v>
      </c>
      <c r="AR9" s="81">
        <f t="shared" si="13"/>
        <v>1623</v>
      </c>
      <c r="AS9" s="81">
        <f t="shared" si="14"/>
        <v>2240</v>
      </c>
      <c r="AT9" s="81">
        <f t="shared" si="15"/>
        <v>2883</v>
      </c>
      <c r="AU9" s="81">
        <f t="shared" si="16"/>
        <v>2883</v>
      </c>
      <c r="AV9" s="81">
        <f t="shared" si="17"/>
        <v>2883</v>
      </c>
      <c r="AW9" s="81">
        <f t="shared" si="18"/>
        <v>2883</v>
      </c>
      <c r="AX9" s="81">
        <f t="shared" si="19"/>
        <v>2883</v>
      </c>
      <c r="AY9" s="81">
        <f t="shared" si="20"/>
        <v>2883</v>
      </c>
      <c r="AZ9" s="82">
        <f t="shared" si="21"/>
        <v>2883</v>
      </c>
      <c r="BA9" s="82">
        <f t="shared" si="22"/>
        <v>2883</v>
      </c>
      <c r="BB9" s="82">
        <f t="shared" si="23"/>
        <v>2883</v>
      </c>
      <c r="BC9" s="83">
        <f t="shared" si="28"/>
        <v>1.5362469649670483</v>
      </c>
      <c r="BD9" s="84">
        <f t="shared" si="24"/>
        <v>1.2151589242053791</v>
      </c>
      <c r="BE9" s="84">
        <f t="shared" si="24"/>
        <v>1.337030191004313</v>
      </c>
      <c r="BF9" s="84">
        <f t="shared" si="24"/>
        <v>1.4678571428571427</v>
      </c>
      <c r="BG9" s="84">
        <f t="shared" si="24"/>
        <v>1.5362469649670483</v>
      </c>
      <c r="BH9" s="84">
        <f t="shared" si="24"/>
        <v>1.5362469649670483</v>
      </c>
      <c r="BI9" s="84">
        <f t="shared" si="24"/>
        <v>1.5362469649670483</v>
      </c>
      <c r="BJ9" s="84">
        <f t="shared" si="24"/>
        <v>1.5362469649670483</v>
      </c>
      <c r="BK9" s="84">
        <f t="shared" si="24"/>
        <v>1.5362469649670483</v>
      </c>
      <c r="BL9" s="84">
        <f t="shared" si="24"/>
        <v>1.5362469649670483</v>
      </c>
      <c r="BM9" s="84">
        <f t="shared" si="24"/>
        <v>1.5362469649670483</v>
      </c>
      <c r="BN9" s="84">
        <f t="shared" si="24"/>
        <v>1.5362469649670483</v>
      </c>
      <c r="BO9" s="84">
        <f t="shared" si="24"/>
        <v>1.5362469649670483</v>
      </c>
      <c r="BQ9" s="88"/>
      <c r="BR9" s="88"/>
      <c r="BS9" s="88"/>
      <c r="BT9" s="88"/>
      <c r="BU9" s="88"/>
    </row>
    <row r="10" spans="1:73" s="34" customFormat="1" x14ac:dyDescent="0.25">
      <c r="A10" s="86"/>
      <c r="B10" s="86" t="s">
        <v>29</v>
      </c>
      <c r="C10" s="74">
        <f t="shared" si="29"/>
        <v>3787</v>
      </c>
      <c r="D10" s="75">
        <v>962</v>
      </c>
      <c r="E10" s="75">
        <v>836</v>
      </c>
      <c r="F10" s="75">
        <v>1024</v>
      </c>
      <c r="G10" s="75">
        <v>965</v>
      </c>
      <c r="H10" s="76"/>
      <c r="I10" s="75"/>
      <c r="J10" s="75"/>
      <c r="K10" s="75"/>
      <c r="L10" s="76"/>
      <c r="M10" s="77"/>
      <c r="N10" s="77"/>
      <c r="O10" s="77"/>
      <c r="P10" s="74">
        <f t="shared" si="30"/>
        <v>2687</v>
      </c>
      <c r="Q10" s="88">
        <v>753</v>
      </c>
      <c r="R10" s="88">
        <v>608</v>
      </c>
      <c r="S10" s="75">
        <v>666</v>
      </c>
      <c r="T10" s="79">
        <v>660</v>
      </c>
      <c r="U10" s="79"/>
      <c r="V10" s="75"/>
      <c r="W10" s="75"/>
      <c r="X10" s="75"/>
      <c r="Y10" s="79"/>
      <c r="Z10" s="80"/>
      <c r="AA10" s="80"/>
      <c r="AB10" s="80"/>
      <c r="AC10" s="58">
        <f t="shared" si="32"/>
        <v>24517</v>
      </c>
      <c r="AD10" s="81">
        <f t="shared" si="1"/>
        <v>962</v>
      </c>
      <c r="AE10" s="81">
        <f t="shared" si="2"/>
        <v>1798</v>
      </c>
      <c r="AF10" s="81">
        <f t="shared" si="3"/>
        <v>2822</v>
      </c>
      <c r="AG10" s="81">
        <f t="shared" si="4"/>
        <v>3787</v>
      </c>
      <c r="AH10" s="81">
        <f t="shared" si="5"/>
        <v>3787</v>
      </c>
      <c r="AI10" s="81">
        <f t="shared" si="6"/>
        <v>3787</v>
      </c>
      <c r="AJ10" s="81">
        <f t="shared" si="7"/>
        <v>3787</v>
      </c>
      <c r="AK10" s="81">
        <f t="shared" si="31"/>
        <v>3787</v>
      </c>
      <c r="AL10" s="81">
        <f t="shared" si="8"/>
        <v>3787</v>
      </c>
      <c r="AM10" s="82">
        <f t="shared" si="9"/>
        <v>3787</v>
      </c>
      <c r="AN10" s="82">
        <f t="shared" si="10"/>
        <v>3787</v>
      </c>
      <c r="AO10" s="82">
        <f t="shared" si="11"/>
        <v>3787</v>
      </c>
      <c r="AP10" s="58">
        <f t="shared" si="27"/>
        <v>17576</v>
      </c>
      <c r="AQ10" s="81">
        <f t="shared" si="12"/>
        <v>753</v>
      </c>
      <c r="AR10" s="81">
        <f t="shared" si="13"/>
        <v>1361</v>
      </c>
      <c r="AS10" s="81">
        <f t="shared" si="14"/>
        <v>2027</v>
      </c>
      <c r="AT10" s="81">
        <f t="shared" si="15"/>
        <v>2687</v>
      </c>
      <c r="AU10" s="81">
        <f t="shared" si="16"/>
        <v>2687</v>
      </c>
      <c r="AV10" s="81">
        <f t="shared" si="17"/>
        <v>2687</v>
      </c>
      <c r="AW10" s="81">
        <f t="shared" si="18"/>
        <v>2687</v>
      </c>
      <c r="AX10" s="81">
        <f t="shared" si="19"/>
        <v>2687</v>
      </c>
      <c r="AY10" s="81">
        <f t="shared" si="20"/>
        <v>2687</v>
      </c>
      <c r="AZ10" s="82">
        <f t="shared" si="21"/>
        <v>2687</v>
      </c>
      <c r="BA10" s="82">
        <f t="shared" si="22"/>
        <v>2687</v>
      </c>
      <c r="BB10" s="82">
        <f t="shared" si="23"/>
        <v>2687</v>
      </c>
      <c r="BC10" s="83">
        <f t="shared" si="28"/>
        <v>1.4093784890212133</v>
      </c>
      <c r="BD10" s="84">
        <f t="shared" si="24"/>
        <v>1.2775564409030544</v>
      </c>
      <c r="BE10" s="84">
        <f t="shared" si="24"/>
        <v>1.3210874357090374</v>
      </c>
      <c r="BF10" s="84">
        <f t="shared" si="24"/>
        <v>1.3922052294030587</v>
      </c>
      <c r="BG10" s="84">
        <f t="shared" si="24"/>
        <v>1.4093784890212133</v>
      </c>
      <c r="BH10" s="84">
        <f t="shared" si="24"/>
        <v>1.4093784890212133</v>
      </c>
      <c r="BI10" s="84">
        <f t="shared" si="24"/>
        <v>1.4093784890212133</v>
      </c>
      <c r="BJ10" s="84">
        <f t="shared" si="24"/>
        <v>1.4093784890212133</v>
      </c>
      <c r="BK10" s="84">
        <f t="shared" si="24"/>
        <v>1.4093784890212133</v>
      </c>
      <c r="BL10" s="84">
        <f t="shared" si="24"/>
        <v>1.4093784890212133</v>
      </c>
      <c r="BM10" s="84">
        <f t="shared" si="24"/>
        <v>1.4093784890212133</v>
      </c>
      <c r="BN10" s="84">
        <f t="shared" si="24"/>
        <v>1.4093784890212133</v>
      </c>
      <c r="BO10" s="84">
        <f t="shared" si="24"/>
        <v>1.4093784890212133</v>
      </c>
      <c r="BQ10" s="88"/>
      <c r="BR10" s="88"/>
      <c r="BS10" s="88"/>
      <c r="BT10" s="88"/>
      <c r="BU10" s="88"/>
    </row>
    <row r="11" spans="1:73" s="34" customFormat="1" x14ac:dyDescent="0.25">
      <c r="A11" s="86"/>
      <c r="B11" s="86" t="s">
        <v>30</v>
      </c>
      <c r="C11" s="74">
        <f t="shared" si="29"/>
        <v>3287</v>
      </c>
      <c r="D11" s="75">
        <v>988</v>
      </c>
      <c r="E11" s="75">
        <v>626</v>
      </c>
      <c r="F11" s="75">
        <v>794</v>
      </c>
      <c r="G11" s="75">
        <v>879</v>
      </c>
      <c r="H11" s="76"/>
      <c r="I11" s="75"/>
      <c r="J11" s="75"/>
      <c r="K11" s="75"/>
      <c r="L11" s="76"/>
      <c r="M11" s="77"/>
      <c r="N11" s="77"/>
      <c r="O11" s="77"/>
      <c r="P11" s="74">
        <f t="shared" si="30"/>
        <v>2431</v>
      </c>
      <c r="Q11" s="88">
        <v>847</v>
      </c>
      <c r="R11" s="88">
        <v>449</v>
      </c>
      <c r="S11" s="75">
        <v>522</v>
      </c>
      <c r="T11" s="79">
        <v>613</v>
      </c>
      <c r="U11" s="79"/>
      <c r="V11" s="75"/>
      <c r="W11" s="75"/>
      <c r="X11" s="75"/>
      <c r="Y11" s="79"/>
      <c r="Z11" s="80"/>
      <c r="AA11" s="80"/>
      <c r="AB11" s="80"/>
      <c r="AC11" s="58">
        <f t="shared" si="32"/>
        <v>21445</v>
      </c>
      <c r="AD11" s="81">
        <f t="shared" si="1"/>
        <v>988</v>
      </c>
      <c r="AE11" s="81">
        <f t="shared" si="2"/>
        <v>1614</v>
      </c>
      <c r="AF11" s="81">
        <f t="shared" si="3"/>
        <v>2408</v>
      </c>
      <c r="AG11" s="81">
        <f t="shared" si="4"/>
        <v>3287</v>
      </c>
      <c r="AH11" s="81">
        <f t="shared" si="5"/>
        <v>3287</v>
      </c>
      <c r="AI11" s="81">
        <f t="shared" si="6"/>
        <v>3287</v>
      </c>
      <c r="AJ11" s="81">
        <f t="shared" si="7"/>
        <v>3287</v>
      </c>
      <c r="AK11" s="81">
        <f t="shared" si="31"/>
        <v>3287</v>
      </c>
      <c r="AL11" s="81">
        <f t="shared" si="8"/>
        <v>3287</v>
      </c>
      <c r="AM11" s="82">
        <f t="shared" si="9"/>
        <v>3287</v>
      </c>
      <c r="AN11" s="82">
        <f t="shared" si="10"/>
        <v>3287</v>
      </c>
      <c r="AO11" s="82">
        <f t="shared" si="11"/>
        <v>3287</v>
      </c>
      <c r="AP11" s="58">
        <f t="shared" si="27"/>
        <v>16116</v>
      </c>
      <c r="AQ11" s="81">
        <f t="shared" si="12"/>
        <v>847</v>
      </c>
      <c r="AR11" s="81">
        <f t="shared" si="13"/>
        <v>1296</v>
      </c>
      <c r="AS11" s="81">
        <f t="shared" si="14"/>
        <v>1818</v>
      </c>
      <c r="AT11" s="81">
        <f t="shared" si="15"/>
        <v>2431</v>
      </c>
      <c r="AU11" s="81">
        <f t="shared" si="16"/>
        <v>2431</v>
      </c>
      <c r="AV11" s="81">
        <f t="shared" si="17"/>
        <v>2431</v>
      </c>
      <c r="AW11" s="81">
        <f t="shared" si="18"/>
        <v>2431</v>
      </c>
      <c r="AX11" s="81">
        <f t="shared" si="19"/>
        <v>2431</v>
      </c>
      <c r="AY11" s="81">
        <f t="shared" si="20"/>
        <v>2431</v>
      </c>
      <c r="AZ11" s="82">
        <f t="shared" si="21"/>
        <v>2431</v>
      </c>
      <c r="BA11" s="82">
        <f t="shared" si="22"/>
        <v>2431</v>
      </c>
      <c r="BB11" s="82">
        <f t="shared" si="23"/>
        <v>2431</v>
      </c>
      <c r="BC11" s="83">
        <f t="shared" si="28"/>
        <v>1.3521184697655286</v>
      </c>
      <c r="BD11" s="84">
        <f t="shared" si="24"/>
        <v>1.166469893742621</v>
      </c>
      <c r="BE11" s="84">
        <f t="shared" si="24"/>
        <v>1.2453703703703705</v>
      </c>
      <c r="BF11" s="84">
        <f t="shared" si="24"/>
        <v>1.3245324532453244</v>
      </c>
      <c r="BG11" s="84">
        <f t="shared" si="24"/>
        <v>1.3521184697655286</v>
      </c>
      <c r="BH11" s="84">
        <f t="shared" si="24"/>
        <v>1.3521184697655286</v>
      </c>
      <c r="BI11" s="84">
        <f t="shared" si="24"/>
        <v>1.3521184697655286</v>
      </c>
      <c r="BJ11" s="84">
        <f t="shared" si="24"/>
        <v>1.3521184697655286</v>
      </c>
      <c r="BK11" s="84">
        <f t="shared" si="24"/>
        <v>1.3521184697655286</v>
      </c>
      <c r="BL11" s="84">
        <f t="shared" si="24"/>
        <v>1.3521184697655286</v>
      </c>
      <c r="BM11" s="84">
        <f t="shared" si="24"/>
        <v>1.3521184697655286</v>
      </c>
      <c r="BN11" s="84">
        <f t="shared" si="24"/>
        <v>1.3521184697655286</v>
      </c>
      <c r="BO11" s="84">
        <f t="shared" si="24"/>
        <v>1.3521184697655286</v>
      </c>
      <c r="BQ11" s="88"/>
      <c r="BR11" s="88"/>
      <c r="BS11" s="88"/>
      <c r="BT11" s="88"/>
      <c r="BU11" s="88"/>
    </row>
    <row r="12" spans="1:73" s="34" customFormat="1" x14ac:dyDescent="0.25">
      <c r="A12" s="86"/>
      <c r="B12" s="86" t="s">
        <v>31</v>
      </c>
      <c r="C12" s="74">
        <f t="shared" si="29"/>
        <v>168</v>
      </c>
      <c r="D12" s="75">
        <v>57</v>
      </c>
      <c r="E12" s="75">
        <v>46</v>
      </c>
      <c r="F12" s="75">
        <v>0</v>
      </c>
      <c r="G12" s="75">
        <v>65</v>
      </c>
      <c r="H12" s="76"/>
      <c r="I12" s="75"/>
      <c r="J12" s="75"/>
      <c r="K12" s="75"/>
      <c r="L12" s="76"/>
      <c r="M12" s="77"/>
      <c r="N12" s="77"/>
      <c r="O12" s="77"/>
      <c r="P12" s="74">
        <f t="shared" si="30"/>
        <v>99</v>
      </c>
      <c r="Q12" s="88">
        <v>43</v>
      </c>
      <c r="R12" s="88">
        <v>22</v>
      </c>
      <c r="S12" s="75">
        <v>0</v>
      </c>
      <c r="T12" s="79">
        <v>34</v>
      </c>
      <c r="U12" s="79"/>
      <c r="V12" s="75"/>
      <c r="W12" s="75"/>
      <c r="X12" s="75"/>
      <c r="Y12" s="79"/>
      <c r="Z12" s="80"/>
      <c r="AA12" s="80"/>
      <c r="AB12" s="80"/>
      <c r="AC12" s="58">
        <f t="shared" si="32"/>
        <v>1103</v>
      </c>
      <c r="AD12" s="81">
        <f t="shared" si="1"/>
        <v>57</v>
      </c>
      <c r="AE12" s="81">
        <f t="shared" si="2"/>
        <v>103</v>
      </c>
      <c r="AF12" s="81">
        <f t="shared" si="3"/>
        <v>103</v>
      </c>
      <c r="AG12" s="81">
        <f t="shared" si="4"/>
        <v>168</v>
      </c>
      <c r="AH12" s="81">
        <f t="shared" si="5"/>
        <v>168</v>
      </c>
      <c r="AI12" s="81">
        <f t="shared" si="6"/>
        <v>168</v>
      </c>
      <c r="AJ12" s="81">
        <f t="shared" si="7"/>
        <v>168</v>
      </c>
      <c r="AK12" s="81">
        <f t="shared" si="31"/>
        <v>168</v>
      </c>
      <c r="AL12" s="81">
        <f t="shared" si="8"/>
        <v>168</v>
      </c>
      <c r="AM12" s="82">
        <f t="shared" si="9"/>
        <v>168</v>
      </c>
      <c r="AN12" s="82">
        <f t="shared" si="10"/>
        <v>168</v>
      </c>
      <c r="AO12" s="82">
        <f t="shared" si="11"/>
        <v>168</v>
      </c>
      <c r="AP12" s="58">
        <f t="shared" si="27"/>
        <v>668</v>
      </c>
      <c r="AQ12" s="81">
        <f t="shared" si="12"/>
        <v>43</v>
      </c>
      <c r="AR12" s="81">
        <f t="shared" si="13"/>
        <v>65</v>
      </c>
      <c r="AS12" s="81">
        <f t="shared" si="14"/>
        <v>65</v>
      </c>
      <c r="AT12" s="81">
        <f t="shared" si="15"/>
        <v>99</v>
      </c>
      <c r="AU12" s="81">
        <f t="shared" si="16"/>
        <v>99</v>
      </c>
      <c r="AV12" s="81">
        <f t="shared" si="17"/>
        <v>99</v>
      </c>
      <c r="AW12" s="81">
        <f t="shared" si="18"/>
        <v>99</v>
      </c>
      <c r="AX12" s="81">
        <f t="shared" si="19"/>
        <v>99</v>
      </c>
      <c r="AY12" s="81">
        <f t="shared" si="20"/>
        <v>99</v>
      </c>
      <c r="AZ12" s="82">
        <f t="shared" si="21"/>
        <v>99</v>
      </c>
      <c r="BA12" s="82">
        <f t="shared" si="22"/>
        <v>99</v>
      </c>
      <c r="BB12" s="82">
        <f t="shared" si="23"/>
        <v>99</v>
      </c>
      <c r="BC12" s="83">
        <f t="shared" si="28"/>
        <v>1.696969696969697</v>
      </c>
      <c r="BD12" s="84">
        <f t="shared" si="24"/>
        <v>1.3255813953488371</v>
      </c>
      <c r="BE12" s="84">
        <f t="shared" si="24"/>
        <v>1.5846153846153845</v>
      </c>
      <c r="BF12" s="84">
        <f t="shared" si="24"/>
        <v>1.5846153846153845</v>
      </c>
      <c r="BG12" s="84">
        <f t="shared" si="24"/>
        <v>1.696969696969697</v>
      </c>
      <c r="BH12" s="84">
        <f t="shared" si="24"/>
        <v>1.696969696969697</v>
      </c>
      <c r="BI12" s="84">
        <f t="shared" si="24"/>
        <v>1.696969696969697</v>
      </c>
      <c r="BJ12" s="84">
        <f t="shared" si="24"/>
        <v>1.696969696969697</v>
      </c>
      <c r="BK12" s="84">
        <f t="shared" si="24"/>
        <v>1.696969696969697</v>
      </c>
      <c r="BL12" s="84">
        <f t="shared" si="24"/>
        <v>1.696969696969697</v>
      </c>
      <c r="BM12" s="84">
        <f t="shared" si="24"/>
        <v>1.696969696969697</v>
      </c>
      <c r="BN12" s="84">
        <f t="shared" si="24"/>
        <v>1.696969696969697</v>
      </c>
      <c r="BO12" s="84">
        <f t="shared" si="24"/>
        <v>1.696969696969697</v>
      </c>
      <c r="BQ12" s="88"/>
      <c r="BR12" s="88"/>
      <c r="BS12" s="88"/>
      <c r="BT12" s="88"/>
      <c r="BU12" s="88"/>
    </row>
    <row r="13" spans="1:73" s="34" customFormat="1" x14ac:dyDescent="0.25">
      <c r="A13" s="86"/>
      <c r="B13" s="86" t="s">
        <v>32</v>
      </c>
      <c r="C13" s="74">
        <f t="shared" si="29"/>
        <v>2325</v>
      </c>
      <c r="D13" s="75">
        <v>633</v>
      </c>
      <c r="E13" s="75">
        <v>518</v>
      </c>
      <c r="F13" s="75">
        <v>581</v>
      </c>
      <c r="G13" s="75">
        <v>593</v>
      </c>
      <c r="H13" s="76"/>
      <c r="I13" s="75"/>
      <c r="J13" s="75"/>
      <c r="K13" s="75"/>
      <c r="L13" s="76"/>
      <c r="M13" s="77"/>
      <c r="N13" s="77"/>
      <c r="O13" s="77"/>
      <c r="P13" s="74">
        <f t="shared" si="30"/>
        <v>1327</v>
      </c>
      <c r="Q13" s="88">
        <v>507</v>
      </c>
      <c r="R13" s="88">
        <v>356</v>
      </c>
      <c r="S13" s="75">
        <v>310</v>
      </c>
      <c r="T13" s="79">
        <v>154</v>
      </c>
      <c r="U13" s="79"/>
      <c r="V13" s="75"/>
      <c r="W13" s="75"/>
      <c r="X13" s="75"/>
      <c r="Y13" s="79"/>
      <c r="Z13" s="80"/>
      <c r="AA13" s="80"/>
      <c r="AB13" s="80"/>
      <c r="AC13" s="58">
        <f t="shared" si="32"/>
        <v>15141</v>
      </c>
      <c r="AD13" s="81">
        <f t="shared" si="1"/>
        <v>633</v>
      </c>
      <c r="AE13" s="81">
        <f t="shared" si="2"/>
        <v>1151</v>
      </c>
      <c r="AF13" s="81">
        <f t="shared" si="3"/>
        <v>1732</v>
      </c>
      <c r="AG13" s="81">
        <f t="shared" si="4"/>
        <v>2325</v>
      </c>
      <c r="AH13" s="81">
        <f t="shared" si="5"/>
        <v>2325</v>
      </c>
      <c r="AI13" s="81">
        <f t="shared" si="6"/>
        <v>2325</v>
      </c>
      <c r="AJ13" s="81">
        <f t="shared" si="7"/>
        <v>2325</v>
      </c>
      <c r="AK13" s="81">
        <f t="shared" si="31"/>
        <v>2325</v>
      </c>
      <c r="AL13" s="81">
        <f t="shared" si="8"/>
        <v>2325</v>
      </c>
      <c r="AM13" s="82">
        <f t="shared" si="9"/>
        <v>2325</v>
      </c>
      <c r="AN13" s="82">
        <f t="shared" si="10"/>
        <v>2325</v>
      </c>
      <c r="AO13" s="82">
        <f t="shared" si="11"/>
        <v>2325</v>
      </c>
      <c r="AP13" s="58">
        <f t="shared" si="27"/>
        <v>9178</v>
      </c>
      <c r="AQ13" s="81">
        <f t="shared" si="12"/>
        <v>507</v>
      </c>
      <c r="AR13" s="81">
        <f t="shared" si="13"/>
        <v>863</v>
      </c>
      <c r="AS13" s="81">
        <f t="shared" si="14"/>
        <v>1173</v>
      </c>
      <c r="AT13" s="81">
        <f t="shared" si="15"/>
        <v>1327</v>
      </c>
      <c r="AU13" s="81">
        <f t="shared" si="16"/>
        <v>1327</v>
      </c>
      <c r="AV13" s="81">
        <f t="shared" si="17"/>
        <v>1327</v>
      </c>
      <c r="AW13" s="81">
        <f t="shared" si="18"/>
        <v>1327</v>
      </c>
      <c r="AX13" s="81">
        <f t="shared" si="19"/>
        <v>1327</v>
      </c>
      <c r="AY13" s="81">
        <f t="shared" si="20"/>
        <v>1327</v>
      </c>
      <c r="AZ13" s="82">
        <f t="shared" si="21"/>
        <v>1327</v>
      </c>
      <c r="BA13" s="82">
        <f t="shared" si="22"/>
        <v>1327</v>
      </c>
      <c r="BB13" s="82">
        <f t="shared" si="23"/>
        <v>1327</v>
      </c>
      <c r="BC13" s="83">
        <f t="shared" si="28"/>
        <v>1.7520723436322532</v>
      </c>
      <c r="BD13" s="84">
        <f t="shared" si="24"/>
        <v>1.2485207100591715</v>
      </c>
      <c r="BE13" s="84">
        <f t="shared" si="24"/>
        <v>1.3337195828505215</v>
      </c>
      <c r="BF13" s="84">
        <f t="shared" si="24"/>
        <v>1.4765558397271952</v>
      </c>
      <c r="BG13" s="84">
        <f t="shared" si="24"/>
        <v>1.7520723436322532</v>
      </c>
      <c r="BH13" s="84">
        <f t="shared" si="24"/>
        <v>1.7520723436322532</v>
      </c>
      <c r="BI13" s="84">
        <f t="shared" si="24"/>
        <v>1.7520723436322532</v>
      </c>
      <c r="BJ13" s="84">
        <f t="shared" si="24"/>
        <v>1.7520723436322532</v>
      </c>
      <c r="BK13" s="84">
        <f t="shared" si="24"/>
        <v>1.7520723436322532</v>
      </c>
      <c r="BL13" s="84">
        <f t="shared" si="24"/>
        <v>1.7520723436322532</v>
      </c>
      <c r="BM13" s="84">
        <f t="shared" si="24"/>
        <v>1.7520723436322532</v>
      </c>
      <c r="BN13" s="84">
        <f t="shared" si="24"/>
        <v>1.7520723436322532</v>
      </c>
      <c r="BO13" s="84">
        <f t="shared" si="24"/>
        <v>1.7520723436322532</v>
      </c>
      <c r="BQ13" s="88"/>
      <c r="BR13" s="88"/>
      <c r="BS13" s="88"/>
      <c r="BT13" s="88"/>
      <c r="BU13" s="88"/>
    </row>
    <row r="14" spans="1:73" s="34" customFormat="1" x14ac:dyDescent="0.25">
      <c r="A14" s="86"/>
      <c r="B14" s="86" t="s">
        <v>33</v>
      </c>
      <c r="C14" s="74">
        <f t="shared" si="29"/>
        <v>3796</v>
      </c>
      <c r="D14" s="75">
        <v>875</v>
      </c>
      <c r="E14" s="75">
        <v>891</v>
      </c>
      <c r="F14" s="75">
        <v>1031</v>
      </c>
      <c r="G14" s="75">
        <v>999</v>
      </c>
      <c r="H14" s="76"/>
      <c r="I14" s="75"/>
      <c r="J14" s="75"/>
      <c r="K14" s="75"/>
      <c r="L14" s="76"/>
      <c r="M14" s="77"/>
      <c r="N14" s="77"/>
      <c r="O14" s="77"/>
      <c r="P14" s="74">
        <f t="shared" si="30"/>
        <v>2546</v>
      </c>
      <c r="Q14" s="88">
        <v>748</v>
      </c>
      <c r="R14" s="88">
        <v>542</v>
      </c>
      <c r="S14" s="75">
        <v>632</v>
      </c>
      <c r="T14" s="79">
        <v>624</v>
      </c>
      <c r="U14" s="79"/>
      <c r="V14" s="75"/>
      <c r="W14" s="75"/>
      <c r="X14" s="75"/>
      <c r="Y14" s="79"/>
      <c r="Z14" s="80"/>
      <c r="AA14" s="80"/>
      <c r="AB14" s="80"/>
      <c r="AC14" s="58">
        <f t="shared" si="32"/>
        <v>24418</v>
      </c>
      <c r="AD14" s="81">
        <f t="shared" si="1"/>
        <v>875</v>
      </c>
      <c r="AE14" s="81">
        <f t="shared" si="2"/>
        <v>1766</v>
      </c>
      <c r="AF14" s="81">
        <f t="shared" si="3"/>
        <v>2797</v>
      </c>
      <c r="AG14" s="81">
        <f t="shared" si="4"/>
        <v>3796</v>
      </c>
      <c r="AH14" s="81">
        <f t="shared" si="5"/>
        <v>3796</v>
      </c>
      <c r="AI14" s="81">
        <f t="shared" si="6"/>
        <v>3796</v>
      </c>
      <c r="AJ14" s="81">
        <f t="shared" si="7"/>
        <v>3796</v>
      </c>
      <c r="AK14" s="81">
        <f t="shared" si="31"/>
        <v>3796</v>
      </c>
      <c r="AL14" s="81">
        <f t="shared" si="8"/>
        <v>3796</v>
      </c>
      <c r="AM14" s="82">
        <f t="shared" si="9"/>
        <v>3796</v>
      </c>
      <c r="AN14" s="82">
        <f t="shared" si="10"/>
        <v>3796</v>
      </c>
      <c r="AO14" s="82">
        <f t="shared" si="11"/>
        <v>3796</v>
      </c>
      <c r="AP14" s="58">
        <f t="shared" si="27"/>
        <v>16690</v>
      </c>
      <c r="AQ14" s="81">
        <f t="shared" si="12"/>
        <v>748</v>
      </c>
      <c r="AR14" s="81">
        <f t="shared" si="13"/>
        <v>1290</v>
      </c>
      <c r="AS14" s="81">
        <f t="shared" si="14"/>
        <v>1922</v>
      </c>
      <c r="AT14" s="81">
        <f t="shared" si="15"/>
        <v>2546</v>
      </c>
      <c r="AU14" s="81">
        <f t="shared" si="16"/>
        <v>2546</v>
      </c>
      <c r="AV14" s="81">
        <f t="shared" si="17"/>
        <v>2546</v>
      </c>
      <c r="AW14" s="81">
        <f t="shared" si="18"/>
        <v>2546</v>
      </c>
      <c r="AX14" s="81">
        <f t="shared" si="19"/>
        <v>2546</v>
      </c>
      <c r="AY14" s="81">
        <f t="shared" si="20"/>
        <v>2546</v>
      </c>
      <c r="AZ14" s="82">
        <f t="shared" si="21"/>
        <v>2546</v>
      </c>
      <c r="BA14" s="82">
        <f t="shared" si="22"/>
        <v>2546</v>
      </c>
      <c r="BB14" s="82">
        <f t="shared" si="23"/>
        <v>2546</v>
      </c>
      <c r="BC14" s="83">
        <f t="shared" si="28"/>
        <v>1.4909662215239592</v>
      </c>
      <c r="BD14" s="84">
        <f t="shared" si="24"/>
        <v>1.1697860962566844</v>
      </c>
      <c r="BE14" s="84">
        <f t="shared" si="24"/>
        <v>1.3689922480620156</v>
      </c>
      <c r="BF14" s="84">
        <f t="shared" si="24"/>
        <v>1.45525494276795</v>
      </c>
      <c r="BG14" s="84">
        <f t="shared" si="24"/>
        <v>1.4909662215239592</v>
      </c>
      <c r="BH14" s="84">
        <f t="shared" si="24"/>
        <v>1.4909662215239592</v>
      </c>
      <c r="BI14" s="84">
        <f t="shared" si="24"/>
        <v>1.4909662215239592</v>
      </c>
      <c r="BJ14" s="84">
        <f t="shared" si="24"/>
        <v>1.4909662215239592</v>
      </c>
      <c r="BK14" s="84">
        <f t="shared" si="24"/>
        <v>1.4909662215239592</v>
      </c>
      <c r="BL14" s="84">
        <f t="shared" si="24"/>
        <v>1.4909662215239592</v>
      </c>
      <c r="BM14" s="84">
        <f t="shared" si="24"/>
        <v>1.4909662215239592</v>
      </c>
      <c r="BN14" s="84">
        <f t="shared" si="24"/>
        <v>1.4909662215239592</v>
      </c>
      <c r="BO14" s="84">
        <f t="shared" si="24"/>
        <v>1.4909662215239592</v>
      </c>
      <c r="BQ14" s="88"/>
      <c r="BR14" s="88"/>
      <c r="BS14" s="88"/>
      <c r="BT14" s="88"/>
      <c r="BU14" s="88"/>
    </row>
    <row r="15" spans="1:73" s="34" customFormat="1" x14ac:dyDescent="0.25">
      <c r="A15" s="86"/>
      <c r="B15" s="86" t="s">
        <v>34</v>
      </c>
      <c r="C15" s="74">
        <f t="shared" si="29"/>
        <v>1337</v>
      </c>
      <c r="D15" s="75">
        <v>314</v>
      </c>
      <c r="E15" s="75">
        <v>357</v>
      </c>
      <c r="F15" s="75">
        <v>331</v>
      </c>
      <c r="G15" s="75">
        <v>335</v>
      </c>
      <c r="H15" s="76"/>
      <c r="I15" s="75"/>
      <c r="J15" s="75"/>
      <c r="K15" s="75"/>
      <c r="L15" s="76"/>
      <c r="M15" s="77"/>
      <c r="N15" s="77"/>
      <c r="O15" s="77"/>
      <c r="P15" s="74">
        <f t="shared" si="30"/>
        <v>841</v>
      </c>
      <c r="Q15" s="88">
        <v>269</v>
      </c>
      <c r="R15" s="88">
        <v>218</v>
      </c>
      <c r="S15" s="75">
        <v>191</v>
      </c>
      <c r="T15" s="79">
        <v>163</v>
      </c>
      <c r="U15" s="79"/>
      <c r="V15" s="75"/>
      <c r="W15" s="75"/>
      <c r="X15" s="75"/>
      <c r="Y15" s="79"/>
      <c r="Z15" s="80"/>
      <c r="AA15" s="80"/>
      <c r="AB15" s="80"/>
      <c r="AC15" s="58">
        <f t="shared" si="32"/>
        <v>8672</v>
      </c>
      <c r="AD15" s="81">
        <f t="shared" si="1"/>
        <v>314</v>
      </c>
      <c r="AE15" s="81">
        <f t="shared" si="2"/>
        <v>671</v>
      </c>
      <c r="AF15" s="81">
        <f t="shared" si="3"/>
        <v>1002</v>
      </c>
      <c r="AG15" s="81">
        <f t="shared" si="4"/>
        <v>1337</v>
      </c>
      <c r="AH15" s="81">
        <f t="shared" si="5"/>
        <v>1337</v>
      </c>
      <c r="AI15" s="81">
        <f t="shared" si="6"/>
        <v>1337</v>
      </c>
      <c r="AJ15" s="81">
        <f t="shared" si="7"/>
        <v>1337</v>
      </c>
      <c r="AK15" s="81">
        <f t="shared" si="31"/>
        <v>1337</v>
      </c>
      <c r="AL15" s="81">
        <f t="shared" si="8"/>
        <v>1337</v>
      </c>
      <c r="AM15" s="82">
        <f t="shared" si="9"/>
        <v>1337</v>
      </c>
      <c r="AN15" s="82">
        <f t="shared" si="10"/>
        <v>1337</v>
      </c>
      <c r="AO15" s="82">
        <f t="shared" si="11"/>
        <v>1337</v>
      </c>
      <c r="AP15" s="58">
        <f t="shared" si="27"/>
        <v>5639</v>
      </c>
      <c r="AQ15" s="81">
        <f t="shared" si="12"/>
        <v>269</v>
      </c>
      <c r="AR15" s="81">
        <f t="shared" si="13"/>
        <v>487</v>
      </c>
      <c r="AS15" s="81">
        <f t="shared" si="14"/>
        <v>678</v>
      </c>
      <c r="AT15" s="81">
        <f t="shared" si="15"/>
        <v>841</v>
      </c>
      <c r="AU15" s="81">
        <f t="shared" si="16"/>
        <v>841</v>
      </c>
      <c r="AV15" s="81">
        <f t="shared" si="17"/>
        <v>841</v>
      </c>
      <c r="AW15" s="81">
        <f t="shared" si="18"/>
        <v>841</v>
      </c>
      <c r="AX15" s="81">
        <f t="shared" si="19"/>
        <v>841</v>
      </c>
      <c r="AY15" s="81">
        <f t="shared" si="20"/>
        <v>841</v>
      </c>
      <c r="AZ15" s="82">
        <f t="shared" si="21"/>
        <v>841</v>
      </c>
      <c r="BA15" s="82">
        <f t="shared" si="22"/>
        <v>841</v>
      </c>
      <c r="BB15" s="82">
        <f t="shared" si="23"/>
        <v>841</v>
      </c>
      <c r="BC15" s="83">
        <f t="shared" si="28"/>
        <v>1.5897740784780023</v>
      </c>
      <c r="BD15" s="84">
        <f t="shared" si="24"/>
        <v>1.1672862453531598</v>
      </c>
      <c r="BE15" s="84">
        <f t="shared" si="24"/>
        <v>1.37782340862423</v>
      </c>
      <c r="BF15" s="84">
        <f t="shared" si="24"/>
        <v>1.4778761061946903</v>
      </c>
      <c r="BG15" s="84">
        <f t="shared" si="24"/>
        <v>1.5897740784780023</v>
      </c>
      <c r="BH15" s="84">
        <f t="shared" si="24"/>
        <v>1.5897740784780023</v>
      </c>
      <c r="BI15" s="84">
        <f t="shared" si="24"/>
        <v>1.5897740784780023</v>
      </c>
      <c r="BJ15" s="84">
        <f t="shared" si="24"/>
        <v>1.5897740784780023</v>
      </c>
      <c r="BK15" s="84">
        <f t="shared" si="24"/>
        <v>1.5897740784780023</v>
      </c>
      <c r="BL15" s="84">
        <f t="shared" si="24"/>
        <v>1.5897740784780023</v>
      </c>
      <c r="BM15" s="84">
        <f t="shared" si="24"/>
        <v>1.5897740784780023</v>
      </c>
      <c r="BN15" s="84">
        <f t="shared" si="24"/>
        <v>1.5897740784780023</v>
      </c>
      <c r="BO15" s="84">
        <f t="shared" si="24"/>
        <v>1.5897740784780023</v>
      </c>
      <c r="BQ15" s="88"/>
      <c r="BR15" s="88"/>
      <c r="BS15" s="88"/>
      <c r="BT15" s="88"/>
      <c r="BU15" s="88"/>
    </row>
    <row r="16" spans="1:73" s="34" customFormat="1" x14ac:dyDescent="0.25">
      <c r="A16" s="86"/>
      <c r="B16" s="86" t="s">
        <v>35</v>
      </c>
      <c r="C16" s="74">
        <f t="shared" si="29"/>
        <v>2340</v>
      </c>
      <c r="D16" s="75">
        <v>676</v>
      </c>
      <c r="E16" s="75">
        <v>557</v>
      </c>
      <c r="F16" s="75">
        <v>654</v>
      </c>
      <c r="G16" s="75">
        <v>453</v>
      </c>
      <c r="H16" s="76"/>
      <c r="I16" s="75"/>
      <c r="J16" s="75"/>
      <c r="K16" s="75"/>
      <c r="L16" s="76"/>
      <c r="M16" s="77"/>
      <c r="N16" s="77"/>
      <c r="O16" s="77"/>
      <c r="P16" s="74">
        <f t="shared" si="30"/>
        <v>1469</v>
      </c>
      <c r="Q16" s="88">
        <v>569</v>
      </c>
      <c r="R16" s="88">
        <v>320</v>
      </c>
      <c r="S16" s="75">
        <v>328</v>
      </c>
      <c r="T16" s="79">
        <v>252</v>
      </c>
      <c r="U16" s="79"/>
      <c r="V16" s="75"/>
      <c r="W16" s="75"/>
      <c r="X16" s="75"/>
      <c r="Y16" s="79"/>
      <c r="Z16" s="80"/>
      <c r="AA16" s="80"/>
      <c r="AB16" s="80"/>
      <c r="AC16" s="58">
        <f t="shared" si="32"/>
        <v>15496</v>
      </c>
      <c r="AD16" s="81">
        <f t="shared" si="1"/>
        <v>676</v>
      </c>
      <c r="AE16" s="81">
        <f t="shared" si="2"/>
        <v>1233</v>
      </c>
      <c r="AF16" s="81">
        <f t="shared" si="3"/>
        <v>1887</v>
      </c>
      <c r="AG16" s="81">
        <f t="shared" si="4"/>
        <v>2340</v>
      </c>
      <c r="AH16" s="81">
        <f t="shared" si="5"/>
        <v>2340</v>
      </c>
      <c r="AI16" s="81">
        <f t="shared" si="6"/>
        <v>2340</v>
      </c>
      <c r="AJ16" s="81">
        <f t="shared" si="7"/>
        <v>2340</v>
      </c>
      <c r="AK16" s="81">
        <f t="shared" si="31"/>
        <v>2340</v>
      </c>
      <c r="AL16" s="81">
        <f t="shared" si="8"/>
        <v>2340</v>
      </c>
      <c r="AM16" s="82">
        <f t="shared" si="9"/>
        <v>2340</v>
      </c>
      <c r="AN16" s="82">
        <f t="shared" si="10"/>
        <v>2340</v>
      </c>
      <c r="AO16" s="82">
        <f t="shared" si="11"/>
        <v>2340</v>
      </c>
      <c r="AP16" s="58">
        <f t="shared" si="27"/>
        <v>10020</v>
      </c>
      <c r="AQ16" s="81">
        <f t="shared" si="12"/>
        <v>569</v>
      </c>
      <c r="AR16" s="81">
        <f t="shared" si="13"/>
        <v>889</v>
      </c>
      <c r="AS16" s="81">
        <f t="shared" si="14"/>
        <v>1217</v>
      </c>
      <c r="AT16" s="81">
        <f t="shared" si="15"/>
        <v>1469</v>
      </c>
      <c r="AU16" s="81">
        <f t="shared" si="16"/>
        <v>1469</v>
      </c>
      <c r="AV16" s="81">
        <f t="shared" si="17"/>
        <v>1469</v>
      </c>
      <c r="AW16" s="81">
        <f t="shared" si="18"/>
        <v>1469</v>
      </c>
      <c r="AX16" s="81">
        <f t="shared" si="19"/>
        <v>1469</v>
      </c>
      <c r="AY16" s="81">
        <f t="shared" si="20"/>
        <v>1469</v>
      </c>
      <c r="AZ16" s="82">
        <f t="shared" si="21"/>
        <v>1469</v>
      </c>
      <c r="BA16" s="82">
        <f t="shared" si="22"/>
        <v>1469</v>
      </c>
      <c r="BB16" s="82">
        <f t="shared" si="23"/>
        <v>1469</v>
      </c>
      <c r="BC16" s="83">
        <f t="shared" si="28"/>
        <v>1.5929203539823009</v>
      </c>
      <c r="BD16" s="84">
        <f t="shared" si="24"/>
        <v>1.1880492091388402</v>
      </c>
      <c r="BE16" s="84">
        <f t="shared" si="24"/>
        <v>1.3869516310461192</v>
      </c>
      <c r="BF16" s="84">
        <f t="shared" si="24"/>
        <v>1.5505341002465078</v>
      </c>
      <c r="BG16" s="84">
        <f t="shared" si="24"/>
        <v>1.5929203539823009</v>
      </c>
      <c r="BH16" s="84">
        <f t="shared" si="24"/>
        <v>1.5929203539823009</v>
      </c>
      <c r="BI16" s="84">
        <f t="shared" si="24"/>
        <v>1.5929203539823009</v>
      </c>
      <c r="BJ16" s="84">
        <f t="shared" si="24"/>
        <v>1.5929203539823009</v>
      </c>
      <c r="BK16" s="84">
        <f t="shared" si="24"/>
        <v>1.5929203539823009</v>
      </c>
      <c r="BL16" s="84">
        <f t="shared" si="24"/>
        <v>1.5929203539823009</v>
      </c>
      <c r="BM16" s="84">
        <f t="shared" si="24"/>
        <v>1.5929203539823009</v>
      </c>
      <c r="BN16" s="84">
        <f t="shared" si="24"/>
        <v>1.5929203539823009</v>
      </c>
      <c r="BO16" s="84">
        <f t="shared" si="24"/>
        <v>1.5929203539823009</v>
      </c>
      <c r="BQ16" s="88"/>
      <c r="BR16" s="88"/>
      <c r="BS16" s="88"/>
      <c r="BT16" s="88"/>
      <c r="BU16" s="88"/>
    </row>
    <row r="17" spans="1:73" s="34" customFormat="1" x14ac:dyDescent="0.25">
      <c r="A17" s="86"/>
      <c r="B17" s="86" t="s">
        <v>36</v>
      </c>
      <c r="C17" s="74">
        <f t="shared" si="29"/>
        <v>3811</v>
      </c>
      <c r="D17" s="75">
        <v>1074</v>
      </c>
      <c r="E17" s="75">
        <v>667</v>
      </c>
      <c r="F17" s="75">
        <v>932</v>
      </c>
      <c r="G17" s="75">
        <v>1138</v>
      </c>
      <c r="H17" s="76"/>
      <c r="I17" s="75"/>
      <c r="J17" s="75"/>
      <c r="K17" s="75"/>
      <c r="L17" s="76"/>
      <c r="M17" s="77"/>
      <c r="N17" s="77"/>
      <c r="O17" s="77"/>
      <c r="P17" s="74">
        <f t="shared" si="30"/>
        <v>2868</v>
      </c>
      <c r="Q17" s="88">
        <v>972</v>
      </c>
      <c r="R17" s="88">
        <v>511</v>
      </c>
      <c r="S17" s="75">
        <v>633</v>
      </c>
      <c r="T17" s="79">
        <v>752</v>
      </c>
      <c r="U17" s="79"/>
      <c r="V17" s="75"/>
      <c r="W17" s="75"/>
      <c r="X17" s="75"/>
      <c r="Y17" s="79"/>
      <c r="Z17" s="80"/>
      <c r="AA17" s="80"/>
      <c r="AB17" s="80"/>
      <c r="AC17" s="58">
        <f t="shared" si="32"/>
        <v>24543</v>
      </c>
      <c r="AD17" s="81">
        <f t="shared" si="1"/>
        <v>1074</v>
      </c>
      <c r="AE17" s="81">
        <f t="shared" si="2"/>
        <v>1741</v>
      </c>
      <c r="AF17" s="81">
        <f t="shared" si="3"/>
        <v>2673</v>
      </c>
      <c r="AG17" s="81">
        <f t="shared" si="4"/>
        <v>3811</v>
      </c>
      <c r="AH17" s="81">
        <f t="shared" si="5"/>
        <v>3811</v>
      </c>
      <c r="AI17" s="81">
        <f t="shared" si="6"/>
        <v>3811</v>
      </c>
      <c r="AJ17" s="81">
        <f t="shared" si="7"/>
        <v>3811</v>
      </c>
      <c r="AK17" s="81">
        <f t="shared" si="31"/>
        <v>3811</v>
      </c>
      <c r="AL17" s="81">
        <f t="shared" si="8"/>
        <v>3811</v>
      </c>
      <c r="AM17" s="82">
        <f t="shared" si="9"/>
        <v>3811</v>
      </c>
      <c r="AN17" s="82">
        <f t="shared" si="10"/>
        <v>3811</v>
      </c>
      <c r="AO17" s="82">
        <f t="shared" si="11"/>
        <v>3811</v>
      </c>
      <c r="AP17" s="58">
        <f t="shared" si="27"/>
        <v>18911</v>
      </c>
      <c r="AQ17" s="81">
        <f t="shared" si="12"/>
        <v>972</v>
      </c>
      <c r="AR17" s="81">
        <f t="shared" si="13"/>
        <v>1483</v>
      </c>
      <c r="AS17" s="81">
        <f t="shared" si="14"/>
        <v>2116</v>
      </c>
      <c r="AT17" s="81">
        <f t="shared" si="15"/>
        <v>2868</v>
      </c>
      <c r="AU17" s="81">
        <f t="shared" si="16"/>
        <v>2868</v>
      </c>
      <c r="AV17" s="81">
        <f t="shared" si="17"/>
        <v>2868</v>
      </c>
      <c r="AW17" s="81">
        <f t="shared" si="18"/>
        <v>2868</v>
      </c>
      <c r="AX17" s="81">
        <f t="shared" si="19"/>
        <v>2868</v>
      </c>
      <c r="AY17" s="81">
        <f t="shared" si="20"/>
        <v>2868</v>
      </c>
      <c r="AZ17" s="82">
        <f t="shared" si="21"/>
        <v>2868</v>
      </c>
      <c r="BA17" s="82">
        <f t="shared" si="22"/>
        <v>2868</v>
      </c>
      <c r="BB17" s="82">
        <f t="shared" si="23"/>
        <v>2868</v>
      </c>
      <c r="BC17" s="83">
        <f t="shared" si="28"/>
        <v>1.3288005578800557</v>
      </c>
      <c r="BD17" s="84">
        <f t="shared" si="24"/>
        <v>1.1049382716049383</v>
      </c>
      <c r="BE17" s="84">
        <f t="shared" si="24"/>
        <v>1.1739716790289954</v>
      </c>
      <c r="BF17" s="84">
        <f t="shared" si="24"/>
        <v>1.2632325141776937</v>
      </c>
      <c r="BG17" s="84">
        <f t="shared" si="24"/>
        <v>1.3288005578800557</v>
      </c>
      <c r="BH17" s="84">
        <f t="shared" si="24"/>
        <v>1.3288005578800557</v>
      </c>
      <c r="BI17" s="84">
        <f t="shared" si="24"/>
        <v>1.3288005578800557</v>
      </c>
      <c r="BJ17" s="84">
        <f t="shared" si="24"/>
        <v>1.3288005578800557</v>
      </c>
      <c r="BK17" s="84">
        <f t="shared" si="24"/>
        <v>1.3288005578800557</v>
      </c>
      <c r="BL17" s="84">
        <f t="shared" si="24"/>
        <v>1.3288005578800557</v>
      </c>
      <c r="BM17" s="84">
        <f t="shared" si="24"/>
        <v>1.3288005578800557</v>
      </c>
      <c r="BN17" s="84">
        <f t="shared" si="24"/>
        <v>1.3288005578800557</v>
      </c>
      <c r="BO17" s="84">
        <f t="shared" si="24"/>
        <v>1.3288005578800557</v>
      </c>
      <c r="BQ17" s="88"/>
      <c r="BR17" s="88"/>
      <c r="BS17" s="88"/>
      <c r="BT17" s="88"/>
      <c r="BU17" s="88"/>
    </row>
    <row r="18" spans="1:73" s="34" customFormat="1" x14ac:dyDescent="0.25">
      <c r="A18" s="86"/>
      <c r="B18" s="86" t="s">
        <v>37</v>
      </c>
      <c r="C18" s="74">
        <f t="shared" si="29"/>
        <v>2318</v>
      </c>
      <c r="D18" s="75">
        <v>622</v>
      </c>
      <c r="E18" s="75">
        <v>485</v>
      </c>
      <c r="F18" s="75">
        <v>709</v>
      </c>
      <c r="G18" s="75">
        <v>502</v>
      </c>
      <c r="H18" s="76"/>
      <c r="I18" s="75"/>
      <c r="J18" s="75"/>
      <c r="K18" s="75"/>
      <c r="L18" s="76"/>
      <c r="M18" s="77"/>
      <c r="N18" s="77"/>
      <c r="O18" s="77"/>
      <c r="P18" s="74">
        <f t="shared" si="30"/>
        <v>860</v>
      </c>
      <c r="Q18" s="88">
        <v>418</v>
      </c>
      <c r="R18" s="88">
        <v>168</v>
      </c>
      <c r="S18" s="75">
        <v>131</v>
      </c>
      <c r="T18" s="79">
        <v>143</v>
      </c>
      <c r="U18" s="79"/>
      <c r="V18" s="75"/>
      <c r="W18" s="75"/>
      <c r="X18" s="75"/>
      <c r="Y18" s="79"/>
      <c r="Z18" s="80"/>
      <c r="AA18" s="80"/>
      <c r="AB18" s="80"/>
      <c r="AC18" s="58">
        <f t="shared" si="32"/>
        <v>15135</v>
      </c>
      <c r="AD18" s="81">
        <f t="shared" si="1"/>
        <v>622</v>
      </c>
      <c r="AE18" s="81">
        <f t="shared" si="2"/>
        <v>1107</v>
      </c>
      <c r="AF18" s="81">
        <f t="shared" si="3"/>
        <v>1816</v>
      </c>
      <c r="AG18" s="81">
        <f t="shared" si="4"/>
        <v>2318</v>
      </c>
      <c r="AH18" s="81">
        <f t="shared" si="5"/>
        <v>2318</v>
      </c>
      <c r="AI18" s="81">
        <f t="shared" si="6"/>
        <v>2318</v>
      </c>
      <c r="AJ18" s="81">
        <f t="shared" si="7"/>
        <v>2318</v>
      </c>
      <c r="AK18" s="81">
        <f t="shared" si="31"/>
        <v>2318</v>
      </c>
      <c r="AL18" s="81">
        <f t="shared" si="8"/>
        <v>2318</v>
      </c>
      <c r="AM18" s="82">
        <f t="shared" si="9"/>
        <v>2318</v>
      </c>
      <c r="AN18" s="82">
        <f t="shared" si="10"/>
        <v>2318</v>
      </c>
      <c r="AO18" s="82">
        <f t="shared" si="11"/>
        <v>2318</v>
      </c>
      <c r="AP18" s="58">
        <f t="shared" si="27"/>
        <v>6021</v>
      </c>
      <c r="AQ18" s="81">
        <f t="shared" si="12"/>
        <v>418</v>
      </c>
      <c r="AR18" s="81">
        <f t="shared" si="13"/>
        <v>586</v>
      </c>
      <c r="AS18" s="81">
        <f t="shared" si="14"/>
        <v>717</v>
      </c>
      <c r="AT18" s="81">
        <f t="shared" si="15"/>
        <v>860</v>
      </c>
      <c r="AU18" s="81">
        <f t="shared" si="16"/>
        <v>860</v>
      </c>
      <c r="AV18" s="81">
        <f t="shared" si="17"/>
        <v>860</v>
      </c>
      <c r="AW18" s="81">
        <f t="shared" si="18"/>
        <v>860</v>
      </c>
      <c r="AX18" s="81">
        <f t="shared" si="19"/>
        <v>860</v>
      </c>
      <c r="AY18" s="81">
        <f t="shared" si="20"/>
        <v>860</v>
      </c>
      <c r="AZ18" s="82">
        <f t="shared" si="21"/>
        <v>860</v>
      </c>
      <c r="BA18" s="82">
        <f t="shared" si="22"/>
        <v>860</v>
      </c>
      <c r="BB18" s="82">
        <f t="shared" si="23"/>
        <v>860</v>
      </c>
      <c r="BC18" s="83">
        <f t="shared" si="28"/>
        <v>2.6953488372093024</v>
      </c>
      <c r="BD18" s="84">
        <f t="shared" si="24"/>
        <v>1.4880382775119618</v>
      </c>
      <c r="BE18" s="84">
        <f t="shared" si="24"/>
        <v>1.8890784982935154</v>
      </c>
      <c r="BF18" s="84">
        <f t="shared" si="24"/>
        <v>2.5327754532775453</v>
      </c>
      <c r="BG18" s="84">
        <f t="shared" si="24"/>
        <v>2.6953488372093024</v>
      </c>
      <c r="BH18" s="84">
        <f t="shared" si="24"/>
        <v>2.6953488372093024</v>
      </c>
      <c r="BI18" s="84">
        <f t="shared" si="24"/>
        <v>2.6953488372093024</v>
      </c>
      <c r="BJ18" s="84">
        <f t="shared" si="24"/>
        <v>2.6953488372093024</v>
      </c>
      <c r="BK18" s="84">
        <f t="shared" si="24"/>
        <v>2.6953488372093024</v>
      </c>
      <c r="BL18" s="84">
        <f t="shared" si="24"/>
        <v>2.6953488372093024</v>
      </c>
      <c r="BM18" s="84">
        <f t="shared" si="24"/>
        <v>2.6953488372093024</v>
      </c>
      <c r="BN18" s="84">
        <f t="shared" si="24"/>
        <v>2.6953488372093024</v>
      </c>
      <c r="BO18" s="84">
        <f t="shared" si="24"/>
        <v>2.6953488372093024</v>
      </c>
      <c r="BQ18" s="88"/>
      <c r="BR18" s="88"/>
      <c r="BS18" s="88"/>
      <c r="BT18" s="88"/>
      <c r="BU18" s="88"/>
    </row>
    <row r="19" spans="1:73" s="34" customFormat="1" x14ac:dyDescent="0.25">
      <c r="A19" s="86"/>
      <c r="B19" s="86" t="s">
        <v>38</v>
      </c>
      <c r="C19" s="74">
        <f t="shared" si="29"/>
        <v>2252</v>
      </c>
      <c r="D19" s="75">
        <v>602</v>
      </c>
      <c r="E19" s="75">
        <v>494</v>
      </c>
      <c r="F19" s="75">
        <v>633</v>
      </c>
      <c r="G19" s="75">
        <v>523</v>
      </c>
      <c r="H19" s="76"/>
      <c r="I19" s="75"/>
      <c r="J19" s="75"/>
      <c r="K19" s="75"/>
      <c r="L19" s="76"/>
      <c r="M19" s="77"/>
      <c r="N19" s="77"/>
      <c r="O19" s="77"/>
      <c r="P19" s="74">
        <f t="shared" si="30"/>
        <v>1323</v>
      </c>
      <c r="Q19" s="88">
        <v>451</v>
      </c>
      <c r="R19" s="88">
        <v>280</v>
      </c>
      <c r="S19" s="75">
        <v>313</v>
      </c>
      <c r="T19" s="79">
        <v>279</v>
      </c>
      <c r="U19" s="79"/>
      <c r="V19" s="75"/>
      <c r="W19" s="75"/>
      <c r="X19" s="75"/>
      <c r="Y19" s="79"/>
      <c r="Z19" s="80"/>
      <c r="AA19" s="80"/>
      <c r="AB19" s="80"/>
      <c r="AC19" s="58">
        <f t="shared" si="32"/>
        <v>14687</v>
      </c>
      <c r="AD19" s="81">
        <f t="shared" si="1"/>
        <v>602</v>
      </c>
      <c r="AE19" s="81">
        <f t="shared" si="2"/>
        <v>1096</v>
      </c>
      <c r="AF19" s="81">
        <f t="shared" si="3"/>
        <v>1729</v>
      </c>
      <c r="AG19" s="81">
        <f t="shared" si="4"/>
        <v>2252</v>
      </c>
      <c r="AH19" s="81">
        <f t="shared" si="5"/>
        <v>2252</v>
      </c>
      <c r="AI19" s="81">
        <f t="shared" si="6"/>
        <v>2252</v>
      </c>
      <c r="AJ19" s="81">
        <f t="shared" si="7"/>
        <v>2252</v>
      </c>
      <c r="AK19" s="81">
        <f t="shared" si="31"/>
        <v>2252</v>
      </c>
      <c r="AL19" s="81">
        <f t="shared" si="8"/>
        <v>2252</v>
      </c>
      <c r="AM19" s="82">
        <f t="shared" si="9"/>
        <v>2252</v>
      </c>
      <c r="AN19" s="82">
        <f t="shared" si="10"/>
        <v>2252</v>
      </c>
      <c r="AO19" s="82">
        <f t="shared" si="11"/>
        <v>2252</v>
      </c>
      <c r="AP19" s="58">
        <f t="shared" si="27"/>
        <v>8841</v>
      </c>
      <c r="AQ19" s="81">
        <f t="shared" si="12"/>
        <v>451</v>
      </c>
      <c r="AR19" s="81">
        <f t="shared" si="13"/>
        <v>731</v>
      </c>
      <c r="AS19" s="81">
        <f t="shared" si="14"/>
        <v>1044</v>
      </c>
      <c r="AT19" s="81">
        <f t="shared" si="15"/>
        <v>1323</v>
      </c>
      <c r="AU19" s="81">
        <f t="shared" si="16"/>
        <v>1323</v>
      </c>
      <c r="AV19" s="81">
        <f t="shared" si="17"/>
        <v>1323</v>
      </c>
      <c r="AW19" s="81">
        <f t="shared" si="18"/>
        <v>1323</v>
      </c>
      <c r="AX19" s="81">
        <f t="shared" si="19"/>
        <v>1323</v>
      </c>
      <c r="AY19" s="81">
        <f t="shared" si="20"/>
        <v>1323</v>
      </c>
      <c r="AZ19" s="82">
        <f t="shared" si="21"/>
        <v>1323</v>
      </c>
      <c r="BA19" s="82">
        <f t="shared" si="22"/>
        <v>1323</v>
      </c>
      <c r="BB19" s="82">
        <f t="shared" si="23"/>
        <v>1323</v>
      </c>
      <c r="BC19" s="83">
        <f t="shared" si="28"/>
        <v>1.7021919879062737</v>
      </c>
      <c r="BD19" s="84">
        <f t="shared" si="24"/>
        <v>1.3348115299334811</v>
      </c>
      <c r="BE19" s="84">
        <f t="shared" si="24"/>
        <v>1.4993160054719563</v>
      </c>
      <c r="BF19" s="84">
        <f t="shared" si="24"/>
        <v>1.6561302681992338</v>
      </c>
      <c r="BG19" s="84">
        <f t="shared" si="24"/>
        <v>1.7021919879062737</v>
      </c>
      <c r="BH19" s="84">
        <f t="shared" si="24"/>
        <v>1.7021919879062737</v>
      </c>
      <c r="BI19" s="84">
        <f t="shared" si="24"/>
        <v>1.7021919879062737</v>
      </c>
      <c r="BJ19" s="84">
        <f t="shared" si="24"/>
        <v>1.7021919879062737</v>
      </c>
      <c r="BK19" s="84">
        <f t="shared" si="24"/>
        <v>1.7021919879062737</v>
      </c>
      <c r="BL19" s="84">
        <f t="shared" si="24"/>
        <v>1.7021919879062737</v>
      </c>
      <c r="BM19" s="84">
        <f t="shared" si="24"/>
        <v>1.7021919879062737</v>
      </c>
      <c r="BN19" s="84">
        <f t="shared" si="24"/>
        <v>1.7021919879062737</v>
      </c>
      <c r="BO19" s="84">
        <f t="shared" si="24"/>
        <v>1.7021919879062737</v>
      </c>
      <c r="BQ19" s="88"/>
      <c r="BR19" s="88"/>
      <c r="BS19" s="88"/>
      <c r="BT19" s="88"/>
      <c r="BU19" s="88"/>
    </row>
    <row r="20" spans="1:73" s="70" customFormat="1" x14ac:dyDescent="0.25">
      <c r="A20" s="89"/>
      <c r="B20" s="89" t="s">
        <v>39</v>
      </c>
      <c r="C20" s="66">
        <f t="shared" si="29"/>
        <v>25466</v>
      </c>
      <c r="D20" s="57">
        <f>SUM(D21:D30)</f>
        <v>6430</v>
      </c>
      <c r="E20" s="57">
        <f t="shared" ref="E20:O20" si="33">SUM(E21:E30)</f>
        <v>6240</v>
      </c>
      <c r="F20" s="57">
        <f t="shared" si="33"/>
        <v>6805</v>
      </c>
      <c r="G20" s="57">
        <f t="shared" si="33"/>
        <v>5991</v>
      </c>
      <c r="H20" s="57">
        <f t="shared" si="33"/>
        <v>0</v>
      </c>
      <c r="I20" s="57">
        <f t="shared" si="33"/>
        <v>0</v>
      </c>
      <c r="J20" s="57">
        <f t="shared" si="33"/>
        <v>0</v>
      </c>
      <c r="K20" s="57">
        <f t="shared" si="33"/>
        <v>0</v>
      </c>
      <c r="L20" s="57">
        <f t="shared" si="33"/>
        <v>0</v>
      </c>
      <c r="M20" s="57">
        <f t="shared" si="33"/>
        <v>0</v>
      </c>
      <c r="N20" s="57">
        <f t="shared" si="33"/>
        <v>0</v>
      </c>
      <c r="O20" s="57">
        <f t="shared" si="33"/>
        <v>0</v>
      </c>
      <c r="P20" s="66">
        <f t="shared" si="30"/>
        <v>14139</v>
      </c>
      <c r="Q20" s="57">
        <f>SUM(Q21:Q30)</f>
        <v>4480</v>
      </c>
      <c r="R20" s="57">
        <f t="shared" ref="R20:AB20" si="34">SUM(R21:R30)</f>
        <v>3357</v>
      </c>
      <c r="S20" s="57">
        <f t="shared" si="34"/>
        <v>3329</v>
      </c>
      <c r="T20" s="57">
        <f t="shared" si="34"/>
        <v>2973</v>
      </c>
      <c r="U20" s="57">
        <f t="shared" si="34"/>
        <v>0</v>
      </c>
      <c r="V20" s="57">
        <f t="shared" si="34"/>
        <v>0</v>
      </c>
      <c r="W20" s="57">
        <f t="shared" si="34"/>
        <v>0</v>
      </c>
      <c r="X20" s="57">
        <f t="shared" si="34"/>
        <v>0</v>
      </c>
      <c r="Y20" s="57">
        <f t="shared" si="34"/>
        <v>0</v>
      </c>
      <c r="Z20" s="57">
        <f t="shared" si="34"/>
        <v>0</v>
      </c>
      <c r="AA20" s="57">
        <f t="shared" si="34"/>
        <v>0</v>
      </c>
      <c r="AB20" s="57">
        <f t="shared" si="34"/>
        <v>0</v>
      </c>
      <c r="AC20" s="67">
        <f>SUM(AD20:AK20)</f>
        <v>165905</v>
      </c>
      <c r="AD20" s="59">
        <f t="shared" si="1"/>
        <v>6430</v>
      </c>
      <c r="AE20" s="59">
        <f t="shared" si="2"/>
        <v>12670</v>
      </c>
      <c r="AF20" s="59">
        <f t="shared" si="3"/>
        <v>19475</v>
      </c>
      <c r="AG20" s="59">
        <f t="shared" si="4"/>
        <v>25466</v>
      </c>
      <c r="AH20" s="59">
        <f t="shared" si="5"/>
        <v>25466</v>
      </c>
      <c r="AI20" s="59">
        <f t="shared" si="6"/>
        <v>25466</v>
      </c>
      <c r="AJ20" s="59">
        <f t="shared" si="7"/>
        <v>25466</v>
      </c>
      <c r="AK20" s="59">
        <f t="shared" si="31"/>
        <v>25466</v>
      </c>
      <c r="AL20" s="59">
        <f t="shared" si="8"/>
        <v>25466</v>
      </c>
      <c r="AM20" s="60">
        <f t="shared" si="9"/>
        <v>25466</v>
      </c>
      <c r="AN20" s="60">
        <f t="shared" si="10"/>
        <v>25466</v>
      </c>
      <c r="AO20" s="60">
        <f t="shared" si="11"/>
        <v>25466</v>
      </c>
      <c r="AP20" s="67">
        <f t="shared" si="27"/>
        <v>94178</v>
      </c>
      <c r="AQ20" s="59">
        <f t="shared" si="12"/>
        <v>4480</v>
      </c>
      <c r="AR20" s="59">
        <f t="shared" si="13"/>
        <v>7837</v>
      </c>
      <c r="AS20" s="59">
        <f t="shared" si="14"/>
        <v>11166</v>
      </c>
      <c r="AT20" s="59">
        <f t="shared" si="15"/>
        <v>14139</v>
      </c>
      <c r="AU20" s="59">
        <f t="shared" si="16"/>
        <v>14139</v>
      </c>
      <c r="AV20" s="59">
        <f t="shared" si="17"/>
        <v>14139</v>
      </c>
      <c r="AW20" s="59">
        <f t="shared" si="18"/>
        <v>14139</v>
      </c>
      <c r="AX20" s="59">
        <f t="shared" si="19"/>
        <v>14139</v>
      </c>
      <c r="AY20" s="59">
        <f t="shared" si="20"/>
        <v>14139</v>
      </c>
      <c r="AZ20" s="60">
        <f t="shared" si="21"/>
        <v>14139</v>
      </c>
      <c r="BA20" s="60">
        <f t="shared" si="22"/>
        <v>14139</v>
      </c>
      <c r="BB20" s="60">
        <f t="shared" si="23"/>
        <v>14139</v>
      </c>
      <c r="BC20" s="68">
        <f t="shared" si="28"/>
        <v>1.8011174764834854</v>
      </c>
      <c r="BD20" s="69">
        <f t="shared" si="24"/>
        <v>1.4352678571428572</v>
      </c>
      <c r="BE20" s="69">
        <f t="shared" si="24"/>
        <v>1.6166900599719281</v>
      </c>
      <c r="BF20" s="69">
        <f t="shared" si="24"/>
        <v>1.7441339781479492</v>
      </c>
      <c r="BG20" s="69">
        <f t="shared" si="24"/>
        <v>1.8011174764834854</v>
      </c>
      <c r="BH20" s="69">
        <f t="shared" si="24"/>
        <v>1.8011174764834854</v>
      </c>
      <c r="BI20" s="69">
        <f t="shared" si="24"/>
        <v>1.8011174764834854</v>
      </c>
      <c r="BJ20" s="69">
        <f t="shared" si="24"/>
        <v>1.8011174764834854</v>
      </c>
      <c r="BK20" s="69">
        <f t="shared" si="24"/>
        <v>1.8011174764834854</v>
      </c>
      <c r="BL20" s="69">
        <f t="shared" si="24"/>
        <v>1.8011174764834854</v>
      </c>
      <c r="BM20" s="69">
        <f t="shared" si="24"/>
        <v>1.8011174764834854</v>
      </c>
      <c r="BN20" s="69">
        <f t="shared" si="24"/>
        <v>1.8011174764834854</v>
      </c>
      <c r="BO20" s="69">
        <f t="shared" si="24"/>
        <v>1.8011174764834854</v>
      </c>
      <c r="BR20" s="71"/>
      <c r="BS20" s="72"/>
      <c r="BT20" s="72"/>
      <c r="BU20" s="72"/>
    </row>
    <row r="21" spans="1:73" s="34" customFormat="1" x14ac:dyDescent="0.25">
      <c r="A21" s="111"/>
      <c r="B21" s="86" t="s">
        <v>40</v>
      </c>
      <c r="C21" s="74">
        <f t="shared" si="29"/>
        <v>3156</v>
      </c>
      <c r="D21" s="75">
        <v>827</v>
      </c>
      <c r="E21" s="75">
        <v>755</v>
      </c>
      <c r="F21" s="75">
        <v>840</v>
      </c>
      <c r="G21" s="75">
        <v>734</v>
      </c>
      <c r="H21" s="76"/>
      <c r="I21" s="75"/>
      <c r="J21" s="75"/>
      <c r="K21" s="75"/>
      <c r="L21" s="76"/>
      <c r="M21" s="77"/>
      <c r="N21" s="77"/>
      <c r="O21" s="77"/>
      <c r="P21" s="74">
        <f t="shared" si="30"/>
        <v>1154</v>
      </c>
      <c r="Q21" s="90">
        <v>404</v>
      </c>
      <c r="R21" s="90">
        <v>237</v>
      </c>
      <c r="S21" s="75">
        <v>252</v>
      </c>
      <c r="T21" s="75">
        <v>261</v>
      </c>
      <c r="U21" s="79"/>
      <c r="V21" s="75"/>
      <c r="W21" s="75"/>
      <c r="X21" s="75"/>
      <c r="Y21" s="79"/>
      <c r="Z21" s="80"/>
      <c r="AA21" s="80"/>
      <c r="AB21" s="80"/>
      <c r="AC21" s="58">
        <f>SUM(AD21:AK21)</f>
        <v>20611</v>
      </c>
      <c r="AD21" s="81">
        <f t="shared" si="1"/>
        <v>827</v>
      </c>
      <c r="AE21" s="81">
        <f t="shared" si="2"/>
        <v>1582</v>
      </c>
      <c r="AF21" s="81">
        <f t="shared" si="3"/>
        <v>2422</v>
      </c>
      <c r="AG21" s="81">
        <f t="shared" si="4"/>
        <v>3156</v>
      </c>
      <c r="AH21" s="81">
        <f t="shared" si="5"/>
        <v>3156</v>
      </c>
      <c r="AI21" s="81">
        <f t="shared" si="6"/>
        <v>3156</v>
      </c>
      <c r="AJ21" s="81">
        <f t="shared" si="7"/>
        <v>3156</v>
      </c>
      <c r="AK21" s="81">
        <f t="shared" si="31"/>
        <v>3156</v>
      </c>
      <c r="AL21" s="81">
        <f t="shared" si="8"/>
        <v>3156</v>
      </c>
      <c r="AM21" s="82">
        <f t="shared" si="9"/>
        <v>3156</v>
      </c>
      <c r="AN21" s="82">
        <f t="shared" si="10"/>
        <v>3156</v>
      </c>
      <c r="AO21" s="82">
        <f t="shared" si="11"/>
        <v>3156</v>
      </c>
      <c r="AP21" s="58">
        <f t="shared" si="27"/>
        <v>7708</v>
      </c>
      <c r="AQ21" s="81">
        <f t="shared" si="12"/>
        <v>404</v>
      </c>
      <c r="AR21" s="81">
        <f t="shared" si="13"/>
        <v>641</v>
      </c>
      <c r="AS21" s="81">
        <f t="shared" si="14"/>
        <v>893</v>
      </c>
      <c r="AT21" s="81">
        <f t="shared" si="15"/>
        <v>1154</v>
      </c>
      <c r="AU21" s="81">
        <f t="shared" si="16"/>
        <v>1154</v>
      </c>
      <c r="AV21" s="81">
        <f t="shared" si="17"/>
        <v>1154</v>
      </c>
      <c r="AW21" s="81">
        <f t="shared" si="18"/>
        <v>1154</v>
      </c>
      <c r="AX21" s="81">
        <f t="shared" si="19"/>
        <v>1154</v>
      </c>
      <c r="AY21" s="81">
        <f t="shared" si="20"/>
        <v>1154</v>
      </c>
      <c r="AZ21" s="82">
        <f t="shared" si="21"/>
        <v>1154</v>
      </c>
      <c r="BA21" s="82">
        <f t="shared" si="22"/>
        <v>1154</v>
      </c>
      <c r="BB21" s="82">
        <f t="shared" si="23"/>
        <v>1154</v>
      </c>
      <c r="BC21" s="83">
        <f t="shared" si="28"/>
        <v>2.7348353552859619</v>
      </c>
      <c r="BD21" s="84">
        <f t="shared" si="24"/>
        <v>2.0470297029702968</v>
      </c>
      <c r="BE21" s="84">
        <f t="shared" si="24"/>
        <v>2.4680187207488298</v>
      </c>
      <c r="BF21" s="84">
        <f t="shared" si="24"/>
        <v>2.7122060470324749</v>
      </c>
      <c r="BG21" s="84">
        <f t="shared" si="24"/>
        <v>2.7348353552859619</v>
      </c>
      <c r="BH21" s="84">
        <f t="shared" si="24"/>
        <v>2.7348353552859619</v>
      </c>
      <c r="BI21" s="84">
        <f t="shared" si="24"/>
        <v>2.7348353552859619</v>
      </c>
      <c r="BJ21" s="84">
        <f t="shared" si="24"/>
        <v>2.7348353552859619</v>
      </c>
      <c r="BK21" s="84">
        <f t="shared" si="24"/>
        <v>2.7348353552859619</v>
      </c>
      <c r="BL21" s="84">
        <f t="shared" si="24"/>
        <v>2.7348353552859619</v>
      </c>
      <c r="BM21" s="84">
        <f t="shared" si="24"/>
        <v>2.7348353552859619</v>
      </c>
      <c r="BN21" s="84">
        <f t="shared" si="24"/>
        <v>2.7348353552859619</v>
      </c>
      <c r="BO21" s="84">
        <f t="shared" si="24"/>
        <v>2.7348353552859619</v>
      </c>
      <c r="BQ21" s="88"/>
      <c r="BR21" s="88"/>
      <c r="BS21" s="88"/>
      <c r="BT21" s="88"/>
      <c r="BU21" s="88"/>
    </row>
    <row r="22" spans="1:73" s="34" customFormat="1" x14ac:dyDescent="0.25">
      <c r="A22" s="111"/>
      <c r="B22" s="86" t="s">
        <v>41</v>
      </c>
      <c r="C22" s="74">
        <f t="shared" si="29"/>
        <v>1115</v>
      </c>
      <c r="D22" s="75">
        <v>271</v>
      </c>
      <c r="E22" s="75">
        <v>256</v>
      </c>
      <c r="F22" s="75">
        <v>308</v>
      </c>
      <c r="G22" s="75">
        <v>280</v>
      </c>
      <c r="H22" s="76"/>
      <c r="I22" s="75"/>
      <c r="J22" s="75"/>
      <c r="K22" s="75"/>
      <c r="L22" s="76"/>
      <c r="M22" s="77"/>
      <c r="N22" s="77"/>
      <c r="O22" s="77"/>
      <c r="P22" s="74">
        <f t="shared" si="30"/>
        <v>528</v>
      </c>
      <c r="Q22" s="90">
        <v>179</v>
      </c>
      <c r="R22" s="90">
        <v>120</v>
      </c>
      <c r="S22" s="75">
        <v>120</v>
      </c>
      <c r="T22" s="75">
        <v>109</v>
      </c>
      <c r="U22" s="79"/>
      <c r="V22" s="75"/>
      <c r="W22" s="75"/>
      <c r="X22" s="75"/>
      <c r="Y22" s="79"/>
      <c r="Z22" s="80"/>
      <c r="AA22" s="80"/>
      <c r="AB22" s="80"/>
      <c r="AC22" s="58">
        <f t="shared" ref="AC22:AC39" si="35">SUM(AD22:AK22)</f>
        <v>7208</v>
      </c>
      <c r="AD22" s="81">
        <f t="shared" si="1"/>
        <v>271</v>
      </c>
      <c r="AE22" s="81">
        <f t="shared" si="2"/>
        <v>527</v>
      </c>
      <c r="AF22" s="81">
        <f t="shared" si="3"/>
        <v>835</v>
      </c>
      <c r="AG22" s="81">
        <f t="shared" si="4"/>
        <v>1115</v>
      </c>
      <c r="AH22" s="81">
        <f t="shared" si="5"/>
        <v>1115</v>
      </c>
      <c r="AI22" s="81">
        <f t="shared" si="6"/>
        <v>1115</v>
      </c>
      <c r="AJ22" s="81">
        <f t="shared" si="7"/>
        <v>1115</v>
      </c>
      <c r="AK22" s="81">
        <f t="shared" si="31"/>
        <v>1115</v>
      </c>
      <c r="AL22" s="81">
        <f t="shared" si="8"/>
        <v>1115</v>
      </c>
      <c r="AM22" s="82">
        <f t="shared" si="9"/>
        <v>1115</v>
      </c>
      <c r="AN22" s="82">
        <f t="shared" si="10"/>
        <v>1115</v>
      </c>
      <c r="AO22" s="82">
        <f t="shared" si="11"/>
        <v>1115</v>
      </c>
      <c r="AP22" s="58">
        <f t="shared" si="27"/>
        <v>3537</v>
      </c>
      <c r="AQ22" s="81">
        <f t="shared" si="12"/>
        <v>179</v>
      </c>
      <c r="AR22" s="81">
        <f t="shared" si="13"/>
        <v>299</v>
      </c>
      <c r="AS22" s="81">
        <f t="shared" si="14"/>
        <v>419</v>
      </c>
      <c r="AT22" s="81">
        <f t="shared" si="15"/>
        <v>528</v>
      </c>
      <c r="AU22" s="81">
        <f t="shared" si="16"/>
        <v>528</v>
      </c>
      <c r="AV22" s="81">
        <f t="shared" si="17"/>
        <v>528</v>
      </c>
      <c r="AW22" s="81">
        <f t="shared" si="18"/>
        <v>528</v>
      </c>
      <c r="AX22" s="81">
        <f t="shared" si="19"/>
        <v>528</v>
      </c>
      <c r="AY22" s="81">
        <f t="shared" si="20"/>
        <v>528</v>
      </c>
      <c r="AZ22" s="82">
        <f t="shared" si="21"/>
        <v>528</v>
      </c>
      <c r="BA22" s="82">
        <f t="shared" si="22"/>
        <v>528</v>
      </c>
      <c r="BB22" s="82">
        <f t="shared" si="23"/>
        <v>528</v>
      </c>
      <c r="BC22" s="83">
        <f t="shared" si="28"/>
        <v>2.1117424242424243</v>
      </c>
      <c r="BD22" s="84">
        <f t="shared" ref="BD22:BO41" si="36">+AD22/AQ22</f>
        <v>1.5139664804469273</v>
      </c>
      <c r="BE22" s="84">
        <f t="shared" si="36"/>
        <v>1.7625418060200668</v>
      </c>
      <c r="BF22" s="84">
        <f t="shared" si="36"/>
        <v>1.9928400954653938</v>
      </c>
      <c r="BG22" s="84">
        <f t="shared" si="36"/>
        <v>2.1117424242424243</v>
      </c>
      <c r="BH22" s="84">
        <f t="shared" si="36"/>
        <v>2.1117424242424243</v>
      </c>
      <c r="BI22" s="84">
        <f t="shared" si="36"/>
        <v>2.1117424242424243</v>
      </c>
      <c r="BJ22" s="84">
        <f t="shared" si="36"/>
        <v>2.1117424242424243</v>
      </c>
      <c r="BK22" s="84">
        <f t="shared" si="36"/>
        <v>2.1117424242424243</v>
      </c>
      <c r="BL22" s="84">
        <f t="shared" si="36"/>
        <v>2.1117424242424243</v>
      </c>
      <c r="BM22" s="84">
        <f t="shared" si="36"/>
        <v>2.1117424242424243</v>
      </c>
      <c r="BN22" s="84">
        <f t="shared" si="36"/>
        <v>2.1117424242424243</v>
      </c>
      <c r="BO22" s="84">
        <f t="shared" si="36"/>
        <v>2.1117424242424243</v>
      </c>
      <c r="BQ22" s="88"/>
      <c r="BR22" s="88"/>
      <c r="BS22" s="88"/>
      <c r="BT22" s="88"/>
      <c r="BU22" s="88"/>
    </row>
    <row r="23" spans="1:73" s="34" customFormat="1" x14ac:dyDescent="0.25">
      <c r="A23" s="111"/>
      <c r="B23" s="86" t="s">
        <v>42</v>
      </c>
      <c r="C23" s="74">
        <f t="shared" si="29"/>
        <v>1046</v>
      </c>
      <c r="D23" s="75">
        <v>281</v>
      </c>
      <c r="E23" s="75">
        <v>274</v>
      </c>
      <c r="F23" s="75">
        <v>250</v>
      </c>
      <c r="G23" s="75">
        <v>241</v>
      </c>
      <c r="H23" s="76"/>
      <c r="I23" s="75"/>
      <c r="J23" s="75"/>
      <c r="K23" s="75"/>
      <c r="L23" s="76"/>
      <c r="M23" s="77"/>
      <c r="N23" s="77"/>
      <c r="O23" s="77"/>
      <c r="P23" s="74">
        <f t="shared" si="30"/>
        <v>702</v>
      </c>
      <c r="Q23" s="90">
        <v>275</v>
      </c>
      <c r="R23" s="90">
        <v>155</v>
      </c>
      <c r="S23" s="75">
        <v>125</v>
      </c>
      <c r="T23" s="75">
        <v>147</v>
      </c>
      <c r="U23" s="79"/>
      <c r="V23" s="75"/>
      <c r="W23" s="75"/>
      <c r="X23" s="75"/>
      <c r="Y23" s="79"/>
      <c r="Z23" s="80"/>
      <c r="AA23" s="80"/>
      <c r="AB23" s="80"/>
      <c r="AC23" s="58">
        <f t="shared" si="35"/>
        <v>6871</v>
      </c>
      <c r="AD23" s="81">
        <f t="shared" si="1"/>
        <v>281</v>
      </c>
      <c r="AE23" s="81">
        <f t="shared" si="2"/>
        <v>555</v>
      </c>
      <c r="AF23" s="81">
        <f t="shared" si="3"/>
        <v>805</v>
      </c>
      <c r="AG23" s="81">
        <f t="shared" si="4"/>
        <v>1046</v>
      </c>
      <c r="AH23" s="81">
        <f t="shared" si="5"/>
        <v>1046</v>
      </c>
      <c r="AI23" s="81">
        <f t="shared" si="6"/>
        <v>1046</v>
      </c>
      <c r="AJ23" s="81">
        <f t="shared" si="7"/>
        <v>1046</v>
      </c>
      <c r="AK23" s="81">
        <f t="shared" si="31"/>
        <v>1046</v>
      </c>
      <c r="AL23" s="81">
        <f t="shared" si="8"/>
        <v>1046</v>
      </c>
      <c r="AM23" s="82">
        <f t="shared" si="9"/>
        <v>1046</v>
      </c>
      <c r="AN23" s="82">
        <f t="shared" si="10"/>
        <v>1046</v>
      </c>
      <c r="AO23" s="82">
        <f t="shared" si="11"/>
        <v>1046</v>
      </c>
      <c r="AP23" s="58">
        <f t="shared" si="27"/>
        <v>4770</v>
      </c>
      <c r="AQ23" s="81">
        <f t="shared" si="12"/>
        <v>275</v>
      </c>
      <c r="AR23" s="81">
        <f t="shared" si="13"/>
        <v>430</v>
      </c>
      <c r="AS23" s="81">
        <f t="shared" si="14"/>
        <v>555</v>
      </c>
      <c r="AT23" s="81">
        <f t="shared" si="15"/>
        <v>702</v>
      </c>
      <c r="AU23" s="81">
        <f t="shared" si="16"/>
        <v>702</v>
      </c>
      <c r="AV23" s="81">
        <f t="shared" si="17"/>
        <v>702</v>
      </c>
      <c r="AW23" s="81">
        <f t="shared" si="18"/>
        <v>702</v>
      </c>
      <c r="AX23" s="81">
        <f t="shared" si="19"/>
        <v>702</v>
      </c>
      <c r="AY23" s="81">
        <f t="shared" si="20"/>
        <v>702</v>
      </c>
      <c r="AZ23" s="82">
        <f t="shared" si="21"/>
        <v>702</v>
      </c>
      <c r="BA23" s="82">
        <f t="shared" si="22"/>
        <v>702</v>
      </c>
      <c r="BB23" s="82">
        <f t="shared" si="23"/>
        <v>702</v>
      </c>
      <c r="BC23" s="83">
        <f t="shared" si="28"/>
        <v>1.4900284900284901</v>
      </c>
      <c r="BD23" s="84">
        <f t="shared" si="36"/>
        <v>1.0218181818181817</v>
      </c>
      <c r="BE23" s="84">
        <f t="shared" si="36"/>
        <v>1.2906976744186047</v>
      </c>
      <c r="BF23" s="84">
        <f t="shared" si="36"/>
        <v>1.4504504504504505</v>
      </c>
      <c r="BG23" s="84">
        <f t="shared" si="36"/>
        <v>1.4900284900284901</v>
      </c>
      <c r="BH23" s="84">
        <f t="shared" si="36"/>
        <v>1.4900284900284901</v>
      </c>
      <c r="BI23" s="84">
        <f t="shared" si="36"/>
        <v>1.4900284900284901</v>
      </c>
      <c r="BJ23" s="84">
        <f t="shared" si="36"/>
        <v>1.4900284900284901</v>
      </c>
      <c r="BK23" s="84">
        <f t="shared" si="36"/>
        <v>1.4900284900284901</v>
      </c>
      <c r="BL23" s="84">
        <f t="shared" si="36"/>
        <v>1.4900284900284901</v>
      </c>
      <c r="BM23" s="84">
        <f t="shared" si="36"/>
        <v>1.4900284900284901</v>
      </c>
      <c r="BN23" s="84">
        <f t="shared" si="36"/>
        <v>1.4900284900284901</v>
      </c>
      <c r="BO23" s="84">
        <f t="shared" si="36"/>
        <v>1.4900284900284901</v>
      </c>
      <c r="BQ23" s="88"/>
      <c r="BR23" s="88"/>
      <c r="BS23" s="88"/>
      <c r="BT23" s="88"/>
      <c r="BU23" s="88"/>
    </row>
    <row r="24" spans="1:73" s="34" customFormat="1" x14ac:dyDescent="0.25">
      <c r="A24" s="111"/>
      <c r="B24" s="86" t="s">
        <v>43</v>
      </c>
      <c r="C24" s="74">
        <f t="shared" si="29"/>
        <v>785</v>
      </c>
      <c r="D24" s="75">
        <v>163</v>
      </c>
      <c r="E24" s="75">
        <v>200</v>
      </c>
      <c r="F24" s="75">
        <v>239</v>
      </c>
      <c r="G24" s="75">
        <v>183</v>
      </c>
      <c r="H24" s="76"/>
      <c r="I24" s="75"/>
      <c r="J24" s="75"/>
      <c r="K24" s="75"/>
      <c r="L24" s="76"/>
      <c r="M24" s="77"/>
      <c r="N24" s="77"/>
      <c r="O24" s="77"/>
      <c r="P24" s="74">
        <f t="shared" si="30"/>
        <v>529</v>
      </c>
      <c r="Q24" s="90">
        <v>141</v>
      </c>
      <c r="R24" s="90">
        <v>132</v>
      </c>
      <c r="S24" s="75">
        <v>151</v>
      </c>
      <c r="T24" s="75">
        <v>105</v>
      </c>
      <c r="U24" s="79"/>
      <c r="V24" s="75"/>
      <c r="W24" s="75"/>
      <c r="X24" s="75"/>
      <c r="Y24" s="79"/>
      <c r="Z24" s="80"/>
      <c r="AA24" s="80"/>
      <c r="AB24" s="80"/>
      <c r="AC24" s="58">
        <f t="shared" si="35"/>
        <v>5053</v>
      </c>
      <c r="AD24" s="81">
        <f t="shared" si="1"/>
        <v>163</v>
      </c>
      <c r="AE24" s="81">
        <f t="shared" si="2"/>
        <v>363</v>
      </c>
      <c r="AF24" s="81">
        <f t="shared" si="3"/>
        <v>602</v>
      </c>
      <c r="AG24" s="81">
        <f t="shared" si="4"/>
        <v>785</v>
      </c>
      <c r="AH24" s="81">
        <f t="shared" si="5"/>
        <v>785</v>
      </c>
      <c r="AI24" s="81">
        <f t="shared" si="6"/>
        <v>785</v>
      </c>
      <c r="AJ24" s="81">
        <f t="shared" si="7"/>
        <v>785</v>
      </c>
      <c r="AK24" s="81">
        <f t="shared" si="31"/>
        <v>785</v>
      </c>
      <c r="AL24" s="81">
        <f t="shared" si="8"/>
        <v>785</v>
      </c>
      <c r="AM24" s="82">
        <f t="shared" si="9"/>
        <v>785</v>
      </c>
      <c r="AN24" s="82">
        <f t="shared" si="10"/>
        <v>785</v>
      </c>
      <c r="AO24" s="82">
        <f t="shared" si="11"/>
        <v>785</v>
      </c>
      <c r="AP24" s="58">
        <f t="shared" si="27"/>
        <v>3483</v>
      </c>
      <c r="AQ24" s="81">
        <f t="shared" si="12"/>
        <v>141</v>
      </c>
      <c r="AR24" s="81">
        <f t="shared" si="13"/>
        <v>273</v>
      </c>
      <c r="AS24" s="81">
        <f t="shared" si="14"/>
        <v>424</v>
      </c>
      <c r="AT24" s="81">
        <f t="shared" si="15"/>
        <v>529</v>
      </c>
      <c r="AU24" s="81">
        <f t="shared" si="16"/>
        <v>529</v>
      </c>
      <c r="AV24" s="81">
        <f t="shared" si="17"/>
        <v>529</v>
      </c>
      <c r="AW24" s="81">
        <f t="shared" si="18"/>
        <v>529</v>
      </c>
      <c r="AX24" s="81">
        <f t="shared" si="19"/>
        <v>529</v>
      </c>
      <c r="AY24" s="81">
        <f t="shared" si="20"/>
        <v>529</v>
      </c>
      <c r="AZ24" s="82">
        <f t="shared" si="21"/>
        <v>529</v>
      </c>
      <c r="BA24" s="82">
        <f t="shared" si="22"/>
        <v>529</v>
      </c>
      <c r="BB24" s="82">
        <f t="shared" si="23"/>
        <v>529</v>
      </c>
      <c r="BC24" s="83">
        <f t="shared" si="28"/>
        <v>1.4839319470699432</v>
      </c>
      <c r="BD24" s="84">
        <f t="shared" si="36"/>
        <v>1.1560283687943262</v>
      </c>
      <c r="BE24" s="84">
        <f t="shared" si="36"/>
        <v>1.3296703296703296</v>
      </c>
      <c r="BF24" s="84">
        <f t="shared" si="36"/>
        <v>1.4198113207547169</v>
      </c>
      <c r="BG24" s="84">
        <f t="shared" si="36"/>
        <v>1.4839319470699432</v>
      </c>
      <c r="BH24" s="84">
        <f t="shared" si="36"/>
        <v>1.4839319470699432</v>
      </c>
      <c r="BI24" s="84">
        <f t="shared" si="36"/>
        <v>1.4839319470699432</v>
      </c>
      <c r="BJ24" s="84">
        <f t="shared" si="36"/>
        <v>1.4839319470699432</v>
      </c>
      <c r="BK24" s="84">
        <f t="shared" si="36"/>
        <v>1.4839319470699432</v>
      </c>
      <c r="BL24" s="84">
        <f t="shared" si="36"/>
        <v>1.4839319470699432</v>
      </c>
      <c r="BM24" s="84">
        <f t="shared" si="36"/>
        <v>1.4839319470699432</v>
      </c>
      <c r="BN24" s="84">
        <f t="shared" si="36"/>
        <v>1.4839319470699432</v>
      </c>
      <c r="BO24" s="84">
        <f t="shared" si="36"/>
        <v>1.4839319470699432</v>
      </c>
      <c r="BQ24" s="88"/>
      <c r="BR24" s="88"/>
      <c r="BS24" s="88"/>
      <c r="BT24" s="88"/>
      <c r="BU24" s="88"/>
    </row>
    <row r="25" spans="1:73" s="34" customFormat="1" x14ac:dyDescent="0.25">
      <c r="A25" s="111"/>
      <c r="B25" s="86" t="s">
        <v>44</v>
      </c>
      <c r="C25" s="74">
        <f t="shared" si="29"/>
        <v>1224</v>
      </c>
      <c r="D25" s="75">
        <v>322</v>
      </c>
      <c r="E25" s="75">
        <v>298</v>
      </c>
      <c r="F25" s="75">
        <v>307</v>
      </c>
      <c r="G25" s="75">
        <v>297</v>
      </c>
      <c r="H25" s="76"/>
      <c r="I25" s="75"/>
      <c r="J25" s="75"/>
      <c r="K25" s="75"/>
      <c r="L25" s="76"/>
      <c r="M25" s="77"/>
      <c r="N25" s="77"/>
      <c r="O25" s="77"/>
      <c r="P25" s="74">
        <f t="shared" si="30"/>
        <v>437</v>
      </c>
      <c r="Q25" s="90">
        <v>216</v>
      </c>
      <c r="R25" s="90">
        <v>79</v>
      </c>
      <c r="S25" s="75">
        <v>74</v>
      </c>
      <c r="T25" s="75">
        <v>68</v>
      </c>
      <c r="U25" s="79"/>
      <c r="V25" s="75"/>
      <c r="W25" s="75"/>
      <c r="X25" s="75"/>
      <c r="Y25" s="79"/>
      <c r="Z25" s="80"/>
      <c r="AA25" s="80"/>
      <c r="AB25" s="80"/>
      <c r="AC25" s="58">
        <f t="shared" si="35"/>
        <v>7989</v>
      </c>
      <c r="AD25" s="81">
        <f t="shared" si="1"/>
        <v>322</v>
      </c>
      <c r="AE25" s="81">
        <f t="shared" si="2"/>
        <v>620</v>
      </c>
      <c r="AF25" s="81">
        <f t="shared" si="3"/>
        <v>927</v>
      </c>
      <c r="AG25" s="81">
        <f t="shared" si="4"/>
        <v>1224</v>
      </c>
      <c r="AH25" s="81">
        <f t="shared" si="5"/>
        <v>1224</v>
      </c>
      <c r="AI25" s="81">
        <f t="shared" si="6"/>
        <v>1224</v>
      </c>
      <c r="AJ25" s="81">
        <f t="shared" si="7"/>
        <v>1224</v>
      </c>
      <c r="AK25" s="81">
        <f t="shared" si="31"/>
        <v>1224</v>
      </c>
      <c r="AL25" s="81">
        <f t="shared" si="8"/>
        <v>1224</v>
      </c>
      <c r="AM25" s="82">
        <f t="shared" si="9"/>
        <v>1224</v>
      </c>
      <c r="AN25" s="82">
        <f t="shared" si="10"/>
        <v>1224</v>
      </c>
      <c r="AO25" s="82">
        <f t="shared" si="11"/>
        <v>1224</v>
      </c>
      <c r="AP25" s="58">
        <f t="shared" si="27"/>
        <v>3065</v>
      </c>
      <c r="AQ25" s="81">
        <f t="shared" si="12"/>
        <v>216</v>
      </c>
      <c r="AR25" s="81">
        <f t="shared" si="13"/>
        <v>295</v>
      </c>
      <c r="AS25" s="81">
        <f t="shared" si="14"/>
        <v>369</v>
      </c>
      <c r="AT25" s="81">
        <f t="shared" si="15"/>
        <v>437</v>
      </c>
      <c r="AU25" s="81">
        <f t="shared" si="16"/>
        <v>437</v>
      </c>
      <c r="AV25" s="81">
        <f t="shared" si="17"/>
        <v>437</v>
      </c>
      <c r="AW25" s="81">
        <f t="shared" si="18"/>
        <v>437</v>
      </c>
      <c r="AX25" s="81">
        <f t="shared" si="19"/>
        <v>437</v>
      </c>
      <c r="AY25" s="81">
        <f t="shared" si="20"/>
        <v>437</v>
      </c>
      <c r="AZ25" s="82">
        <f t="shared" si="21"/>
        <v>437</v>
      </c>
      <c r="BA25" s="82">
        <f t="shared" si="22"/>
        <v>437</v>
      </c>
      <c r="BB25" s="82">
        <f t="shared" si="23"/>
        <v>437</v>
      </c>
      <c r="BC25" s="83">
        <f t="shared" si="28"/>
        <v>2.8009153318077802</v>
      </c>
      <c r="BD25" s="84">
        <f t="shared" si="36"/>
        <v>1.4907407407407407</v>
      </c>
      <c r="BE25" s="84">
        <f t="shared" si="36"/>
        <v>2.1016949152542375</v>
      </c>
      <c r="BF25" s="84">
        <f t="shared" si="36"/>
        <v>2.5121951219512195</v>
      </c>
      <c r="BG25" s="84">
        <f t="shared" si="36"/>
        <v>2.8009153318077802</v>
      </c>
      <c r="BH25" s="84">
        <f t="shared" si="36"/>
        <v>2.8009153318077802</v>
      </c>
      <c r="BI25" s="84">
        <f t="shared" si="36"/>
        <v>2.8009153318077802</v>
      </c>
      <c r="BJ25" s="84">
        <f t="shared" si="36"/>
        <v>2.8009153318077802</v>
      </c>
      <c r="BK25" s="84">
        <f t="shared" si="36"/>
        <v>2.8009153318077802</v>
      </c>
      <c r="BL25" s="84">
        <f t="shared" si="36"/>
        <v>2.8009153318077802</v>
      </c>
      <c r="BM25" s="84">
        <f t="shared" si="36"/>
        <v>2.8009153318077802</v>
      </c>
      <c r="BN25" s="84">
        <f t="shared" si="36"/>
        <v>2.8009153318077802</v>
      </c>
      <c r="BO25" s="84">
        <f t="shared" si="36"/>
        <v>2.8009153318077802</v>
      </c>
      <c r="BQ25" s="88"/>
      <c r="BR25" s="88"/>
      <c r="BS25" s="88"/>
      <c r="BT25" s="88"/>
      <c r="BU25" s="88"/>
    </row>
    <row r="26" spans="1:73" s="34" customFormat="1" x14ac:dyDescent="0.25">
      <c r="A26" s="111"/>
      <c r="B26" s="86" t="s">
        <v>45</v>
      </c>
      <c r="C26" s="74">
        <f t="shared" si="29"/>
        <v>1142</v>
      </c>
      <c r="D26" s="75">
        <v>274</v>
      </c>
      <c r="E26" s="75">
        <v>300</v>
      </c>
      <c r="F26" s="75">
        <v>289</v>
      </c>
      <c r="G26" s="75">
        <v>279</v>
      </c>
      <c r="H26" s="76"/>
      <c r="I26" s="75"/>
      <c r="J26" s="75"/>
      <c r="K26" s="75"/>
      <c r="L26" s="76"/>
      <c r="M26" s="77"/>
      <c r="N26" s="77"/>
      <c r="O26" s="77"/>
      <c r="P26" s="74">
        <f t="shared" si="30"/>
        <v>577</v>
      </c>
      <c r="Q26" s="90">
        <v>176</v>
      </c>
      <c r="R26" s="90">
        <v>166</v>
      </c>
      <c r="S26" s="75">
        <v>113</v>
      </c>
      <c r="T26" s="75">
        <v>122</v>
      </c>
      <c r="U26" s="79"/>
      <c r="V26" s="75"/>
      <c r="W26" s="75"/>
      <c r="X26" s="75"/>
      <c r="Y26" s="79"/>
      <c r="Z26" s="80"/>
      <c r="AA26" s="80"/>
      <c r="AB26" s="80"/>
      <c r="AC26" s="58">
        <f t="shared" si="35"/>
        <v>7421</v>
      </c>
      <c r="AD26" s="81">
        <f t="shared" si="1"/>
        <v>274</v>
      </c>
      <c r="AE26" s="81">
        <f t="shared" si="2"/>
        <v>574</v>
      </c>
      <c r="AF26" s="81">
        <f t="shared" si="3"/>
        <v>863</v>
      </c>
      <c r="AG26" s="81">
        <f t="shared" si="4"/>
        <v>1142</v>
      </c>
      <c r="AH26" s="81">
        <f t="shared" si="5"/>
        <v>1142</v>
      </c>
      <c r="AI26" s="81">
        <f t="shared" si="6"/>
        <v>1142</v>
      </c>
      <c r="AJ26" s="81">
        <f t="shared" si="7"/>
        <v>1142</v>
      </c>
      <c r="AK26" s="81">
        <f t="shared" si="31"/>
        <v>1142</v>
      </c>
      <c r="AL26" s="81">
        <f t="shared" si="8"/>
        <v>1142</v>
      </c>
      <c r="AM26" s="82">
        <f t="shared" si="9"/>
        <v>1142</v>
      </c>
      <c r="AN26" s="82">
        <f t="shared" si="10"/>
        <v>1142</v>
      </c>
      <c r="AO26" s="82">
        <f t="shared" si="11"/>
        <v>1142</v>
      </c>
      <c r="AP26" s="58">
        <f t="shared" si="27"/>
        <v>3858</v>
      </c>
      <c r="AQ26" s="81">
        <f t="shared" si="12"/>
        <v>176</v>
      </c>
      <c r="AR26" s="81">
        <f t="shared" si="13"/>
        <v>342</v>
      </c>
      <c r="AS26" s="81">
        <f t="shared" si="14"/>
        <v>455</v>
      </c>
      <c r="AT26" s="81">
        <f t="shared" si="15"/>
        <v>577</v>
      </c>
      <c r="AU26" s="81">
        <f t="shared" si="16"/>
        <v>577</v>
      </c>
      <c r="AV26" s="81">
        <f t="shared" si="17"/>
        <v>577</v>
      </c>
      <c r="AW26" s="81">
        <f t="shared" si="18"/>
        <v>577</v>
      </c>
      <c r="AX26" s="81">
        <f t="shared" si="19"/>
        <v>577</v>
      </c>
      <c r="AY26" s="81">
        <f t="shared" si="20"/>
        <v>577</v>
      </c>
      <c r="AZ26" s="82">
        <f t="shared" si="21"/>
        <v>577</v>
      </c>
      <c r="BA26" s="82">
        <f t="shared" si="22"/>
        <v>577</v>
      </c>
      <c r="BB26" s="82">
        <f t="shared" si="23"/>
        <v>577</v>
      </c>
      <c r="BC26" s="83">
        <f t="shared" si="28"/>
        <v>1.9792027729636048</v>
      </c>
      <c r="BD26" s="84">
        <f t="shared" si="36"/>
        <v>1.5568181818181819</v>
      </c>
      <c r="BE26" s="84">
        <f t="shared" si="36"/>
        <v>1.6783625730994152</v>
      </c>
      <c r="BF26" s="84">
        <f t="shared" si="36"/>
        <v>1.8967032967032966</v>
      </c>
      <c r="BG26" s="84">
        <f t="shared" si="36"/>
        <v>1.9792027729636048</v>
      </c>
      <c r="BH26" s="84">
        <f t="shared" si="36"/>
        <v>1.9792027729636048</v>
      </c>
      <c r="BI26" s="84">
        <f t="shared" si="36"/>
        <v>1.9792027729636048</v>
      </c>
      <c r="BJ26" s="84">
        <f t="shared" si="36"/>
        <v>1.9792027729636048</v>
      </c>
      <c r="BK26" s="84">
        <f t="shared" si="36"/>
        <v>1.9792027729636048</v>
      </c>
      <c r="BL26" s="84">
        <f t="shared" si="36"/>
        <v>1.9792027729636048</v>
      </c>
      <c r="BM26" s="84">
        <f t="shared" si="36"/>
        <v>1.9792027729636048</v>
      </c>
      <c r="BN26" s="84">
        <f t="shared" si="36"/>
        <v>1.9792027729636048</v>
      </c>
      <c r="BO26" s="84">
        <f t="shared" si="36"/>
        <v>1.9792027729636048</v>
      </c>
      <c r="BQ26" s="88"/>
      <c r="BR26" s="88"/>
      <c r="BS26" s="88"/>
      <c r="BT26" s="88"/>
      <c r="BU26" s="88"/>
    </row>
    <row r="27" spans="1:73" s="34" customFormat="1" x14ac:dyDescent="0.25">
      <c r="A27" s="111"/>
      <c r="B27" s="86" t="s">
        <v>46</v>
      </c>
      <c r="C27" s="74">
        <f t="shared" si="29"/>
        <v>6702</v>
      </c>
      <c r="D27" s="75">
        <v>1752</v>
      </c>
      <c r="E27" s="75">
        <v>1541</v>
      </c>
      <c r="F27" s="75">
        <v>1900</v>
      </c>
      <c r="G27" s="75">
        <v>1509</v>
      </c>
      <c r="H27" s="76"/>
      <c r="I27" s="75"/>
      <c r="J27" s="75"/>
      <c r="K27" s="75"/>
      <c r="L27" s="76"/>
      <c r="M27" s="77"/>
      <c r="N27" s="77"/>
      <c r="O27" s="77"/>
      <c r="P27" s="74">
        <f t="shared" si="30"/>
        <v>4228</v>
      </c>
      <c r="Q27" s="90">
        <v>1263</v>
      </c>
      <c r="R27" s="90">
        <v>936</v>
      </c>
      <c r="S27" s="75">
        <v>1121</v>
      </c>
      <c r="T27" s="75">
        <v>908</v>
      </c>
      <c r="U27" s="79"/>
      <c r="V27" s="75"/>
      <c r="W27" s="75"/>
      <c r="X27" s="75"/>
      <c r="Y27" s="79"/>
      <c r="Z27" s="80"/>
      <c r="AA27" s="80"/>
      <c r="AB27" s="80"/>
      <c r="AC27" s="58">
        <f t="shared" si="35"/>
        <v>43748</v>
      </c>
      <c r="AD27" s="81">
        <f t="shared" si="1"/>
        <v>1752</v>
      </c>
      <c r="AE27" s="81">
        <f t="shared" si="2"/>
        <v>3293</v>
      </c>
      <c r="AF27" s="81">
        <f t="shared" si="3"/>
        <v>5193</v>
      </c>
      <c r="AG27" s="81">
        <f t="shared" si="4"/>
        <v>6702</v>
      </c>
      <c r="AH27" s="81">
        <f t="shared" si="5"/>
        <v>6702</v>
      </c>
      <c r="AI27" s="81">
        <f t="shared" si="6"/>
        <v>6702</v>
      </c>
      <c r="AJ27" s="81">
        <f t="shared" si="7"/>
        <v>6702</v>
      </c>
      <c r="AK27" s="81">
        <f t="shared" si="31"/>
        <v>6702</v>
      </c>
      <c r="AL27" s="81">
        <f t="shared" si="8"/>
        <v>6702</v>
      </c>
      <c r="AM27" s="82">
        <f t="shared" si="9"/>
        <v>6702</v>
      </c>
      <c r="AN27" s="82">
        <f t="shared" si="10"/>
        <v>6702</v>
      </c>
      <c r="AO27" s="82">
        <f t="shared" si="11"/>
        <v>6702</v>
      </c>
      <c r="AP27" s="58">
        <f t="shared" si="27"/>
        <v>27922</v>
      </c>
      <c r="AQ27" s="81">
        <f t="shared" si="12"/>
        <v>1263</v>
      </c>
      <c r="AR27" s="81">
        <f t="shared" si="13"/>
        <v>2199</v>
      </c>
      <c r="AS27" s="81">
        <f t="shared" si="14"/>
        <v>3320</v>
      </c>
      <c r="AT27" s="81">
        <f t="shared" si="15"/>
        <v>4228</v>
      </c>
      <c r="AU27" s="81">
        <f t="shared" si="16"/>
        <v>4228</v>
      </c>
      <c r="AV27" s="81">
        <f t="shared" si="17"/>
        <v>4228</v>
      </c>
      <c r="AW27" s="81">
        <f t="shared" si="18"/>
        <v>4228</v>
      </c>
      <c r="AX27" s="81">
        <f t="shared" si="19"/>
        <v>4228</v>
      </c>
      <c r="AY27" s="81">
        <f t="shared" si="20"/>
        <v>4228</v>
      </c>
      <c r="AZ27" s="82">
        <f t="shared" si="21"/>
        <v>4228</v>
      </c>
      <c r="BA27" s="82">
        <f t="shared" si="22"/>
        <v>4228</v>
      </c>
      <c r="BB27" s="82">
        <f t="shared" si="23"/>
        <v>4228</v>
      </c>
      <c r="BC27" s="83">
        <f t="shared" si="28"/>
        <v>1.5851466414380322</v>
      </c>
      <c r="BD27" s="84">
        <f t="shared" si="36"/>
        <v>1.3871733966745843</v>
      </c>
      <c r="BE27" s="84">
        <f t="shared" si="36"/>
        <v>1.4974988631195998</v>
      </c>
      <c r="BF27" s="84">
        <f t="shared" si="36"/>
        <v>1.5641566265060241</v>
      </c>
      <c r="BG27" s="84">
        <f t="shared" si="36"/>
        <v>1.5851466414380322</v>
      </c>
      <c r="BH27" s="84">
        <f t="shared" si="36"/>
        <v>1.5851466414380322</v>
      </c>
      <c r="BI27" s="84">
        <f t="shared" si="36"/>
        <v>1.5851466414380322</v>
      </c>
      <c r="BJ27" s="84">
        <f t="shared" si="36"/>
        <v>1.5851466414380322</v>
      </c>
      <c r="BK27" s="84">
        <f t="shared" si="36"/>
        <v>1.5851466414380322</v>
      </c>
      <c r="BL27" s="84">
        <f t="shared" si="36"/>
        <v>1.5851466414380322</v>
      </c>
      <c r="BM27" s="84">
        <f t="shared" si="36"/>
        <v>1.5851466414380322</v>
      </c>
      <c r="BN27" s="84">
        <f t="shared" si="36"/>
        <v>1.5851466414380322</v>
      </c>
      <c r="BO27" s="84">
        <f t="shared" si="36"/>
        <v>1.5851466414380322</v>
      </c>
      <c r="BQ27" s="88"/>
      <c r="BR27" s="88"/>
      <c r="BS27" s="88"/>
      <c r="BT27" s="88"/>
      <c r="BU27" s="88"/>
    </row>
    <row r="28" spans="1:73" s="91" customFormat="1" x14ac:dyDescent="0.25">
      <c r="A28" s="111"/>
      <c r="B28" s="86" t="s">
        <v>47</v>
      </c>
      <c r="C28" s="74">
        <f t="shared" si="29"/>
        <v>2777</v>
      </c>
      <c r="D28" s="75">
        <v>687</v>
      </c>
      <c r="E28" s="75">
        <v>695</v>
      </c>
      <c r="F28" s="75">
        <v>764</v>
      </c>
      <c r="G28" s="75">
        <v>631</v>
      </c>
      <c r="H28" s="76"/>
      <c r="I28" s="75"/>
      <c r="J28" s="75"/>
      <c r="K28" s="75"/>
      <c r="L28" s="76"/>
      <c r="M28" s="77"/>
      <c r="N28" s="77"/>
      <c r="O28" s="77"/>
      <c r="P28" s="74">
        <f t="shared" si="30"/>
        <v>2131</v>
      </c>
      <c r="Q28" s="90">
        <v>624</v>
      </c>
      <c r="R28" s="90">
        <v>534</v>
      </c>
      <c r="S28" s="75">
        <v>538</v>
      </c>
      <c r="T28" s="75">
        <v>435</v>
      </c>
      <c r="U28" s="79"/>
      <c r="V28" s="75"/>
      <c r="W28" s="75"/>
      <c r="X28" s="75"/>
      <c r="Y28" s="79"/>
      <c r="Z28" s="80"/>
      <c r="AA28" s="80"/>
      <c r="AB28" s="80"/>
      <c r="AC28" s="58">
        <f t="shared" si="35"/>
        <v>18100</v>
      </c>
      <c r="AD28" s="81">
        <f t="shared" si="1"/>
        <v>687</v>
      </c>
      <c r="AE28" s="81">
        <f t="shared" si="2"/>
        <v>1382</v>
      </c>
      <c r="AF28" s="81">
        <f t="shared" si="3"/>
        <v>2146</v>
      </c>
      <c r="AG28" s="81">
        <f t="shared" si="4"/>
        <v>2777</v>
      </c>
      <c r="AH28" s="81">
        <f t="shared" si="5"/>
        <v>2777</v>
      </c>
      <c r="AI28" s="81">
        <f t="shared" si="6"/>
        <v>2777</v>
      </c>
      <c r="AJ28" s="81">
        <f t="shared" si="7"/>
        <v>2777</v>
      </c>
      <c r="AK28" s="81">
        <f t="shared" si="31"/>
        <v>2777</v>
      </c>
      <c r="AL28" s="81">
        <f t="shared" si="8"/>
        <v>2777</v>
      </c>
      <c r="AM28" s="82">
        <f t="shared" si="9"/>
        <v>2777</v>
      </c>
      <c r="AN28" s="82">
        <f t="shared" si="10"/>
        <v>2777</v>
      </c>
      <c r="AO28" s="82">
        <f t="shared" si="11"/>
        <v>2777</v>
      </c>
      <c r="AP28" s="58">
        <f t="shared" si="27"/>
        <v>14133</v>
      </c>
      <c r="AQ28" s="81">
        <f t="shared" si="12"/>
        <v>624</v>
      </c>
      <c r="AR28" s="81">
        <f t="shared" si="13"/>
        <v>1158</v>
      </c>
      <c r="AS28" s="81">
        <f t="shared" si="14"/>
        <v>1696</v>
      </c>
      <c r="AT28" s="81">
        <f t="shared" si="15"/>
        <v>2131</v>
      </c>
      <c r="AU28" s="81">
        <f t="shared" si="16"/>
        <v>2131</v>
      </c>
      <c r="AV28" s="81">
        <f t="shared" si="17"/>
        <v>2131</v>
      </c>
      <c r="AW28" s="81">
        <f t="shared" si="18"/>
        <v>2131</v>
      </c>
      <c r="AX28" s="81">
        <f t="shared" si="19"/>
        <v>2131</v>
      </c>
      <c r="AY28" s="81">
        <f t="shared" si="20"/>
        <v>2131</v>
      </c>
      <c r="AZ28" s="82">
        <f t="shared" si="21"/>
        <v>2131</v>
      </c>
      <c r="BA28" s="82">
        <f t="shared" si="22"/>
        <v>2131</v>
      </c>
      <c r="BB28" s="82">
        <f t="shared" si="23"/>
        <v>2131</v>
      </c>
      <c r="BC28" s="83">
        <f t="shared" si="28"/>
        <v>1.3031440638198029</v>
      </c>
      <c r="BD28" s="84">
        <f t="shared" si="36"/>
        <v>1.1009615384615385</v>
      </c>
      <c r="BE28" s="84">
        <f t="shared" si="36"/>
        <v>1.1934369602763386</v>
      </c>
      <c r="BF28" s="84">
        <f t="shared" si="36"/>
        <v>1.2653301886792452</v>
      </c>
      <c r="BG28" s="84">
        <f t="shared" si="36"/>
        <v>1.3031440638198029</v>
      </c>
      <c r="BH28" s="84">
        <f t="shared" si="36"/>
        <v>1.3031440638198029</v>
      </c>
      <c r="BI28" s="84">
        <f t="shared" si="36"/>
        <v>1.3031440638198029</v>
      </c>
      <c r="BJ28" s="84">
        <f t="shared" si="36"/>
        <v>1.3031440638198029</v>
      </c>
      <c r="BK28" s="84">
        <f t="shared" si="36"/>
        <v>1.3031440638198029</v>
      </c>
      <c r="BL28" s="84">
        <f t="shared" si="36"/>
        <v>1.3031440638198029</v>
      </c>
      <c r="BM28" s="84">
        <f t="shared" si="36"/>
        <v>1.3031440638198029</v>
      </c>
      <c r="BN28" s="84">
        <f t="shared" si="36"/>
        <v>1.3031440638198029</v>
      </c>
      <c r="BO28" s="84">
        <f t="shared" si="36"/>
        <v>1.3031440638198029</v>
      </c>
      <c r="BQ28" s="92"/>
      <c r="BR28" s="92"/>
      <c r="BS28" s="92"/>
      <c r="BT28" s="92"/>
      <c r="BU28" s="92"/>
    </row>
    <row r="29" spans="1:73" s="34" customFormat="1" x14ac:dyDescent="0.25">
      <c r="A29" s="111"/>
      <c r="B29" s="86" t="s">
        <v>48</v>
      </c>
      <c r="C29" s="74">
        <f t="shared" si="29"/>
        <v>3574</v>
      </c>
      <c r="D29" s="75">
        <v>869</v>
      </c>
      <c r="E29" s="75">
        <v>891</v>
      </c>
      <c r="F29" s="75">
        <v>916</v>
      </c>
      <c r="G29" s="75">
        <v>898</v>
      </c>
      <c r="H29" s="76"/>
      <c r="I29" s="75"/>
      <c r="J29" s="75"/>
      <c r="K29" s="75"/>
      <c r="L29" s="76"/>
      <c r="M29" s="77"/>
      <c r="N29" s="77"/>
      <c r="O29" s="77"/>
      <c r="P29" s="74">
        <f t="shared" si="30"/>
        <v>1678</v>
      </c>
      <c r="Q29" s="90">
        <v>476</v>
      </c>
      <c r="R29" s="90">
        <v>444</v>
      </c>
      <c r="S29" s="75">
        <v>377</v>
      </c>
      <c r="T29" s="75">
        <v>381</v>
      </c>
      <c r="U29" s="79"/>
      <c r="V29" s="75"/>
      <c r="W29" s="75"/>
      <c r="X29" s="75"/>
      <c r="Y29" s="79"/>
      <c r="Z29" s="80"/>
      <c r="AA29" s="80"/>
      <c r="AB29" s="80"/>
      <c r="AC29" s="58">
        <f t="shared" si="35"/>
        <v>23175</v>
      </c>
      <c r="AD29" s="81">
        <f t="shared" si="1"/>
        <v>869</v>
      </c>
      <c r="AE29" s="81">
        <f t="shared" si="2"/>
        <v>1760</v>
      </c>
      <c r="AF29" s="81">
        <f t="shared" si="3"/>
        <v>2676</v>
      </c>
      <c r="AG29" s="81">
        <f t="shared" si="4"/>
        <v>3574</v>
      </c>
      <c r="AH29" s="81">
        <f t="shared" si="5"/>
        <v>3574</v>
      </c>
      <c r="AI29" s="81">
        <f t="shared" si="6"/>
        <v>3574</v>
      </c>
      <c r="AJ29" s="81">
        <f t="shared" si="7"/>
        <v>3574</v>
      </c>
      <c r="AK29" s="81">
        <f t="shared" si="31"/>
        <v>3574</v>
      </c>
      <c r="AL29" s="81">
        <f t="shared" si="8"/>
        <v>3574</v>
      </c>
      <c r="AM29" s="82">
        <f t="shared" si="9"/>
        <v>3574</v>
      </c>
      <c r="AN29" s="82">
        <f t="shared" si="10"/>
        <v>3574</v>
      </c>
      <c r="AO29" s="82">
        <f t="shared" si="11"/>
        <v>3574</v>
      </c>
      <c r="AP29" s="58">
        <f t="shared" si="27"/>
        <v>11083</v>
      </c>
      <c r="AQ29" s="81">
        <f t="shared" si="12"/>
        <v>476</v>
      </c>
      <c r="AR29" s="81">
        <f t="shared" si="13"/>
        <v>920</v>
      </c>
      <c r="AS29" s="81">
        <f t="shared" si="14"/>
        <v>1297</v>
      </c>
      <c r="AT29" s="81">
        <f t="shared" si="15"/>
        <v>1678</v>
      </c>
      <c r="AU29" s="81">
        <f t="shared" si="16"/>
        <v>1678</v>
      </c>
      <c r="AV29" s="81">
        <f t="shared" si="17"/>
        <v>1678</v>
      </c>
      <c r="AW29" s="81">
        <f t="shared" si="18"/>
        <v>1678</v>
      </c>
      <c r="AX29" s="81">
        <f t="shared" si="19"/>
        <v>1678</v>
      </c>
      <c r="AY29" s="81">
        <f t="shared" si="20"/>
        <v>1678</v>
      </c>
      <c r="AZ29" s="82">
        <f t="shared" si="21"/>
        <v>1678</v>
      </c>
      <c r="BA29" s="82">
        <f t="shared" si="22"/>
        <v>1678</v>
      </c>
      <c r="BB29" s="82">
        <f t="shared" si="23"/>
        <v>1678</v>
      </c>
      <c r="BC29" s="83">
        <f t="shared" si="28"/>
        <v>2.1299165673420739</v>
      </c>
      <c r="BD29" s="84">
        <f t="shared" si="36"/>
        <v>1.8256302521008403</v>
      </c>
      <c r="BE29" s="84">
        <f t="shared" si="36"/>
        <v>1.9130434782608696</v>
      </c>
      <c r="BF29" s="84">
        <f t="shared" si="36"/>
        <v>2.0632228218966846</v>
      </c>
      <c r="BG29" s="84">
        <f t="shared" si="36"/>
        <v>2.1299165673420739</v>
      </c>
      <c r="BH29" s="84">
        <f t="shared" si="36"/>
        <v>2.1299165673420739</v>
      </c>
      <c r="BI29" s="84">
        <f t="shared" si="36"/>
        <v>2.1299165673420739</v>
      </c>
      <c r="BJ29" s="84">
        <f t="shared" si="36"/>
        <v>2.1299165673420739</v>
      </c>
      <c r="BK29" s="84">
        <f t="shared" si="36"/>
        <v>2.1299165673420739</v>
      </c>
      <c r="BL29" s="84">
        <f t="shared" si="36"/>
        <v>2.1299165673420739</v>
      </c>
      <c r="BM29" s="84">
        <f t="shared" si="36"/>
        <v>2.1299165673420739</v>
      </c>
      <c r="BN29" s="84">
        <f t="shared" si="36"/>
        <v>2.1299165673420739</v>
      </c>
      <c r="BO29" s="84">
        <f t="shared" si="36"/>
        <v>2.1299165673420739</v>
      </c>
      <c r="BQ29" s="88"/>
      <c r="BR29" s="88"/>
      <c r="BS29" s="88"/>
      <c r="BT29" s="88"/>
      <c r="BU29" s="88"/>
    </row>
    <row r="30" spans="1:73" s="34" customFormat="1" x14ac:dyDescent="0.25">
      <c r="A30" s="111"/>
      <c r="B30" s="86" t="s">
        <v>49</v>
      </c>
      <c r="C30" s="74">
        <f t="shared" si="29"/>
        <v>3945</v>
      </c>
      <c r="D30" s="75">
        <v>984</v>
      </c>
      <c r="E30" s="75">
        <v>1030</v>
      </c>
      <c r="F30" s="75">
        <v>992</v>
      </c>
      <c r="G30" s="75">
        <v>939</v>
      </c>
      <c r="H30" s="76"/>
      <c r="I30" s="75"/>
      <c r="J30" s="75"/>
      <c r="K30" s="75"/>
      <c r="L30" s="76"/>
      <c r="M30" s="77"/>
      <c r="N30" s="77"/>
      <c r="O30" s="77"/>
      <c r="P30" s="74">
        <f t="shared" si="30"/>
        <v>2175</v>
      </c>
      <c r="Q30" s="90">
        <v>726</v>
      </c>
      <c r="R30" s="90">
        <v>554</v>
      </c>
      <c r="S30" s="75">
        <v>458</v>
      </c>
      <c r="T30" s="75">
        <v>437</v>
      </c>
      <c r="U30" s="79"/>
      <c r="V30" s="75"/>
      <c r="W30" s="75"/>
      <c r="X30" s="75"/>
      <c r="Y30" s="79"/>
      <c r="Z30" s="80"/>
      <c r="AA30" s="80"/>
      <c r="AB30" s="80"/>
      <c r="AC30" s="58">
        <f t="shared" si="35"/>
        <v>25729</v>
      </c>
      <c r="AD30" s="81">
        <f t="shared" si="1"/>
        <v>984</v>
      </c>
      <c r="AE30" s="81">
        <f t="shared" si="2"/>
        <v>2014</v>
      </c>
      <c r="AF30" s="81">
        <f t="shared" si="3"/>
        <v>3006</v>
      </c>
      <c r="AG30" s="81">
        <f t="shared" si="4"/>
        <v>3945</v>
      </c>
      <c r="AH30" s="81">
        <f t="shared" si="5"/>
        <v>3945</v>
      </c>
      <c r="AI30" s="81">
        <f t="shared" si="6"/>
        <v>3945</v>
      </c>
      <c r="AJ30" s="81">
        <f t="shared" si="7"/>
        <v>3945</v>
      </c>
      <c r="AK30" s="81">
        <f t="shared" si="31"/>
        <v>3945</v>
      </c>
      <c r="AL30" s="81">
        <f t="shared" si="8"/>
        <v>3945</v>
      </c>
      <c r="AM30" s="82">
        <f t="shared" si="9"/>
        <v>3945</v>
      </c>
      <c r="AN30" s="82">
        <f t="shared" si="10"/>
        <v>3945</v>
      </c>
      <c r="AO30" s="82">
        <f t="shared" si="11"/>
        <v>3945</v>
      </c>
      <c r="AP30" s="58">
        <f t="shared" si="27"/>
        <v>14619</v>
      </c>
      <c r="AQ30" s="81">
        <f t="shared" si="12"/>
        <v>726</v>
      </c>
      <c r="AR30" s="81">
        <f t="shared" si="13"/>
        <v>1280</v>
      </c>
      <c r="AS30" s="81">
        <f t="shared" si="14"/>
        <v>1738</v>
      </c>
      <c r="AT30" s="81">
        <f t="shared" si="15"/>
        <v>2175</v>
      </c>
      <c r="AU30" s="81">
        <f t="shared" si="16"/>
        <v>2175</v>
      </c>
      <c r="AV30" s="81">
        <f t="shared" si="17"/>
        <v>2175</v>
      </c>
      <c r="AW30" s="81">
        <f t="shared" si="18"/>
        <v>2175</v>
      </c>
      <c r="AX30" s="81">
        <f t="shared" si="19"/>
        <v>2175</v>
      </c>
      <c r="AY30" s="81">
        <f t="shared" si="20"/>
        <v>2175</v>
      </c>
      <c r="AZ30" s="82">
        <f t="shared" si="21"/>
        <v>2175</v>
      </c>
      <c r="BA30" s="82">
        <f t="shared" si="22"/>
        <v>2175</v>
      </c>
      <c r="BB30" s="82">
        <f t="shared" si="23"/>
        <v>2175</v>
      </c>
      <c r="BC30" s="83">
        <f t="shared" si="28"/>
        <v>1.8137931034482759</v>
      </c>
      <c r="BD30" s="84">
        <f t="shared" si="36"/>
        <v>1.3553719008264462</v>
      </c>
      <c r="BE30" s="84">
        <f t="shared" si="36"/>
        <v>1.5734375</v>
      </c>
      <c r="BF30" s="84">
        <f t="shared" si="36"/>
        <v>1.7295742232451092</v>
      </c>
      <c r="BG30" s="84">
        <f t="shared" si="36"/>
        <v>1.8137931034482759</v>
      </c>
      <c r="BH30" s="84">
        <f t="shared" si="36"/>
        <v>1.8137931034482759</v>
      </c>
      <c r="BI30" s="84">
        <f t="shared" si="36"/>
        <v>1.8137931034482759</v>
      </c>
      <c r="BJ30" s="84">
        <f t="shared" si="36"/>
        <v>1.8137931034482759</v>
      </c>
      <c r="BK30" s="84">
        <f t="shared" si="36"/>
        <v>1.8137931034482759</v>
      </c>
      <c r="BL30" s="84">
        <f t="shared" si="36"/>
        <v>1.8137931034482759</v>
      </c>
      <c r="BM30" s="84">
        <f t="shared" si="36"/>
        <v>1.8137931034482759</v>
      </c>
      <c r="BN30" s="84">
        <f t="shared" si="36"/>
        <v>1.8137931034482759</v>
      </c>
      <c r="BO30" s="84">
        <f t="shared" si="36"/>
        <v>1.8137931034482759</v>
      </c>
      <c r="BQ30" s="88"/>
      <c r="BR30" s="88"/>
      <c r="BS30" s="88"/>
      <c r="BT30" s="88"/>
      <c r="BU30" s="88"/>
    </row>
    <row r="31" spans="1:73" s="70" customFormat="1" x14ac:dyDescent="0.25">
      <c r="A31" s="89"/>
      <c r="B31" s="89" t="s">
        <v>50</v>
      </c>
      <c r="C31" s="66">
        <f t="shared" si="29"/>
        <v>6417</v>
      </c>
      <c r="D31" s="57">
        <f>SUM(D32)</f>
        <v>1683</v>
      </c>
      <c r="E31" s="57">
        <f t="shared" ref="E31:O31" si="37">SUM(E32)</f>
        <v>1598</v>
      </c>
      <c r="F31" s="57">
        <f t="shared" si="37"/>
        <v>1708</v>
      </c>
      <c r="G31" s="57">
        <f t="shared" si="37"/>
        <v>1428</v>
      </c>
      <c r="H31" s="57">
        <f t="shared" si="37"/>
        <v>0</v>
      </c>
      <c r="I31" s="57">
        <f t="shared" si="37"/>
        <v>0</v>
      </c>
      <c r="J31" s="57">
        <f t="shared" si="37"/>
        <v>0</v>
      </c>
      <c r="K31" s="57">
        <f t="shared" si="37"/>
        <v>0</v>
      </c>
      <c r="L31" s="57">
        <f t="shared" si="37"/>
        <v>0</v>
      </c>
      <c r="M31" s="57">
        <f t="shared" si="37"/>
        <v>0</v>
      </c>
      <c r="N31" s="57">
        <f t="shared" si="37"/>
        <v>0</v>
      </c>
      <c r="O31" s="57">
        <f t="shared" si="37"/>
        <v>0</v>
      </c>
      <c r="P31" s="66">
        <f t="shared" si="30"/>
        <v>2959</v>
      </c>
      <c r="Q31" s="57">
        <f>SUM(Q32)</f>
        <v>865</v>
      </c>
      <c r="R31" s="57">
        <f t="shared" ref="R31:AB31" si="38">SUM(R32)</f>
        <v>689</v>
      </c>
      <c r="S31" s="57">
        <f t="shared" si="38"/>
        <v>742</v>
      </c>
      <c r="T31" s="57">
        <f t="shared" si="38"/>
        <v>663</v>
      </c>
      <c r="U31" s="57">
        <f t="shared" si="38"/>
        <v>0</v>
      </c>
      <c r="V31" s="57">
        <f t="shared" si="38"/>
        <v>0</v>
      </c>
      <c r="W31" s="57">
        <f t="shared" si="38"/>
        <v>0</v>
      </c>
      <c r="X31" s="57">
        <f t="shared" si="38"/>
        <v>0</v>
      </c>
      <c r="Y31" s="57">
        <f t="shared" si="38"/>
        <v>0</v>
      </c>
      <c r="Z31" s="57">
        <f t="shared" si="38"/>
        <v>0</v>
      </c>
      <c r="AA31" s="57">
        <f t="shared" si="38"/>
        <v>0</v>
      </c>
      <c r="AB31" s="57">
        <f t="shared" si="38"/>
        <v>0</v>
      </c>
      <c r="AC31" s="67">
        <f t="shared" si="35"/>
        <v>42038</v>
      </c>
      <c r="AD31" s="59">
        <f t="shared" si="1"/>
        <v>1683</v>
      </c>
      <c r="AE31" s="59">
        <f t="shared" si="2"/>
        <v>3281</v>
      </c>
      <c r="AF31" s="59">
        <f t="shared" si="3"/>
        <v>4989</v>
      </c>
      <c r="AG31" s="59">
        <f t="shared" si="4"/>
        <v>6417</v>
      </c>
      <c r="AH31" s="59">
        <f t="shared" si="5"/>
        <v>6417</v>
      </c>
      <c r="AI31" s="59">
        <f t="shared" si="6"/>
        <v>6417</v>
      </c>
      <c r="AJ31" s="59">
        <f t="shared" si="7"/>
        <v>6417</v>
      </c>
      <c r="AK31" s="59">
        <f t="shared" si="31"/>
        <v>6417</v>
      </c>
      <c r="AL31" s="59">
        <f t="shared" si="8"/>
        <v>6417</v>
      </c>
      <c r="AM31" s="60">
        <f t="shared" si="9"/>
        <v>6417</v>
      </c>
      <c r="AN31" s="60">
        <f t="shared" si="10"/>
        <v>6417</v>
      </c>
      <c r="AO31" s="60">
        <f t="shared" si="11"/>
        <v>6417</v>
      </c>
      <c r="AP31" s="67">
        <f t="shared" si="27"/>
        <v>19510</v>
      </c>
      <c r="AQ31" s="59">
        <f t="shared" si="12"/>
        <v>865</v>
      </c>
      <c r="AR31" s="59">
        <f t="shared" si="13"/>
        <v>1554</v>
      </c>
      <c r="AS31" s="59">
        <f t="shared" si="14"/>
        <v>2296</v>
      </c>
      <c r="AT31" s="59">
        <f t="shared" si="15"/>
        <v>2959</v>
      </c>
      <c r="AU31" s="59">
        <f t="shared" si="16"/>
        <v>2959</v>
      </c>
      <c r="AV31" s="59">
        <f t="shared" si="17"/>
        <v>2959</v>
      </c>
      <c r="AW31" s="59">
        <f t="shared" si="18"/>
        <v>2959</v>
      </c>
      <c r="AX31" s="59">
        <f t="shared" si="19"/>
        <v>2959</v>
      </c>
      <c r="AY31" s="59">
        <f t="shared" si="20"/>
        <v>2959</v>
      </c>
      <c r="AZ31" s="60">
        <f t="shared" si="21"/>
        <v>2959</v>
      </c>
      <c r="BA31" s="60">
        <f t="shared" si="22"/>
        <v>2959</v>
      </c>
      <c r="BB31" s="60">
        <f t="shared" si="23"/>
        <v>2959</v>
      </c>
      <c r="BC31" s="68">
        <f t="shared" si="28"/>
        <v>2.1686380533964176</v>
      </c>
      <c r="BD31" s="69">
        <f t="shared" si="36"/>
        <v>1.9456647398843931</v>
      </c>
      <c r="BE31" s="69">
        <f t="shared" si="36"/>
        <v>2.1113256113256114</v>
      </c>
      <c r="BF31" s="69">
        <f t="shared" si="36"/>
        <v>2.1729094076655051</v>
      </c>
      <c r="BG31" s="69">
        <f t="shared" si="36"/>
        <v>2.1686380533964176</v>
      </c>
      <c r="BH31" s="69">
        <f t="shared" si="36"/>
        <v>2.1686380533964176</v>
      </c>
      <c r="BI31" s="69">
        <f t="shared" si="36"/>
        <v>2.1686380533964176</v>
      </c>
      <c r="BJ31" s="69">
        <f t="shared" si="36"/>
        <v>2.1686380533964176</v>
      </c>
      <c r="BK31" s="69">
        <f t="shared" si="36"/>
        <v>2.1686380533964176</v>
      </c>
      <c r="BL31" s="69">
        <f t="shared" si="36"/>
        <v>2.1686380533964176</v>
      </c>
      <c r="BM31" s="69">
        <f t="shared" si="36"/>
        <v>2.1686380533964176</v>
      </c>
      <c r="BN31" s="69">
        <f t="shared" si="36"/>
        <v>2.1686380533964176</v>
      </c>
      <c r="BO31" s="69">
        <f t="shared" si="36"/>
        <v>2.1686380533964176</v>
      </c>
      <c r="BR31" s="71"/>
      <c r="BS31" s="72"/>
      <c r="BT31" s="72"/>
      <c r="BU31" s="72"/>
    </row>
    <row r="32" spans="1:73" s="34" customFormat="1" x14ac:dyDescent="0.25">
      <c r="A32" s="86"/>
      <c r="B32" s="86" t="s">
        <v>51</v>
      </c>
      <c r="C32" s="74">
        <f t="shared" si="29"/>
        <v>6417</v>
      </c>
      <c r="D32" s="75">
        <v>1683</v>
      </c>
      <c r="E32" s="75">
        <v>1598</v>
      </c>
      <c r="F32" s="75">
        <v>1708</v>
      </c>
      <c r="G32" s="75">
        <v>1428</v>
      </c>
      <c r="H32" s="76"/>
      <c r="I32" s="75"/>
      <c r="J32" s="75"/>
      <c r="K32" s="75"/>
      <c r="L32" s="76"/>
      <c r="M32" s="77"/>
      <c r="N32" s="76"/>
      <c r="O32" s="77"/>
      <c r="P32" s="74">
        <f t="shared" si="30"/>
        <v>2959</v>
      </c>
      <c r="Q32" s="88">
        <v>865</v>
      </c>
      <c r="R32" s="88">
        <v>689</v>
      </c>
      <c r="S32" s="90">
        <v>742</v>
      </c>
      <c r="T32" s="75">
        <v>663</v>
      </c>
      <c r="U32" s="75"/>
      <c r="V32" s="75"/>
      <c r="W32" s="75"/>
      <c r="X32" s="75"/>
      <c r="Y32" s="79"/>
      <c r="Z32" s="80"/>
      <c r="AA32" s="93"/>
      <c r="AB32" s="93"/>
      <c r="AC32" s="58">
        <f t="shared" si="35"/>
        <v>42038</v>
      </c>
      <c r="AD32" s="81">
        <f t="shared" si="1"/>
        <v>1683</v>
      </c>
      <c r="AE32" s="81">
        <f t="shared" si="2"/>
        <v>3281</v>
      </c>
      <c r="AF32" s="81">
        <f t="shared" si="3"/>
        <v>4989</v>
      </c>
      <c r="AG32" s="81">
        <f t="shared" si="4"/>
        <v>6417</v>
      </c>
      <c r="AH32" s="81">
        <f t="shared" si="5"/>
        <v>6417</v>
      </c>
      <c r="AI32" s="81">
        <f t="shared" si="6"/>
        <v>6417</v>
      </c>
      <c r="AJ32" s="81">
        <f t="shared" si="7"/>
        <v>6417</v>
      </c>
      <c r="AK32" s="81">
        <f t="shared" si="31"/>
        <v>6417</v>
      </c>
      <c r="AL32" s="81">
        <f t="shared" si="8"/>
        <v>6417</v>
      </c>
      <c r="AM32" s="82">
        <f t="shared" si="9"/>
        <v>6417</v>
      </c>
      <c r="AN32" s="82">
        <f t="shared" si="10"/>
        <v>6417</v>
      </c>
      <c r="AO32" s="82">
        <f t="shared" si="11"/>
        <v>6417</v>
      </c>
      <c r="AP32" s="58">
        <f t="shared" si="27"/>
        <v>19510</v>
      </c>
      <c r="AQ32" s="81">
        <f t="shared" si="12"/>
        <v>865</v>
      </c>
      <c r="AR32" s="81">
        <f t="shared" si="13"/>
        <v>1554</v>
      </c>
      <c r="AS32" s="81">
        <f t="shared" si="14"/>
        <v>2296</v>
      </c>
      <c r="AT32" s="81">
        <f t="shared" si="15"/>
        <v>2959</v>
      </c>
      <c r="AU32" s="81">
        <f t="shared" si="16"/>
        <v>2959</v>
      </c>
      <c r="AV32" s="81">
        <f t="shared" si="17"/>
        <v>2959</v>
      </c>
      <c r="AW32" s="81">
        <f t="shared" si="18"/>
        <v>2959</v>
      </c>
      <c r="AX32" s="81">
        <f t="shared" si="19"/>
        <v>2959</v>
      </c>
      <c r="AY32" s="81">
        <f t="shared" si="20"/>
        <v>2959</v>
      </c>
      <c r="AZ32" s="82">
        <f t="shared" si="21"/>
        <v>2959</v>
      </c>
      <c r="BA32" s="82">
        <f t="shared" si="22"/>
        <v>2959</v>
      </c>
      <c r="BB32" s="82">
        <f t="shared" si="23"/>
        <v>2959</v>
      </c>
      <c r="BC32" s="83">
        <f t="shared" si="28"/>
        <v>2.1686380533964176</v>
      </c>
      <c r="BD32" s="84">
        <f t="shared" si="36"/>
        <v>1.9456647398843931</v>
      </c>
      <c r="BE32" s="84">
        <f t="shared" si="36"/>
        <v>2.1113256113256114</v>
      </c>
      <c r="BF32" s="84">
        <f t="shared" si="36"/>
        <v>2.1729094076655051</v>
      </c>
      <c r="BG32" s="84">
        <f t="shared" si="36"/>
        <v>2.1686380533964176</v>
      </c>
      <c r="BH32" s="84">
        <f t="shared" si="36"/>
        <v>2.1686380533964176</v>
      </c>
      <c r="BI32" s="84">
        <f t="shared" si="36"/>
        <v>2.1686380533964176</v>
      </c>
      <c r="BJ32" s="84">
        <f t="shared" si="36"/>
        <v>2.1686380533964176</v>
      </c>
      <c r="BK32" s="84">
        <f t="shared" si="36"/>
        <v>2.1686380533964176</v>
      </c>
      <c r="BL32" s="84">
        <f t="shared" si="36"/>
        <v>2.1686380533964176</v>
      </c>
      <c r="BM32" s="84">
        <f t="shared" si="36"/>
        <v>2.1686380533964176</v>
      </c>
      <c r="BN32" s="84">
        <f t="shared" si="36"/>
        <v>2.1686380533964176</v>
      </c>
      <c r="BO32" s="84">
        <f t="shared" si="36"/>
        <v>2.1686380533964176</v>
      </c>
      <c r="BR32" s="94"/>
      <c r="BS32" s="88"/>
      <c r="BT32" s="88"/>
      <c r="BU32" s="88"/>
    </row>
    <row r="33" spans="1:73" s="70" customFormat="1" x14ac:dyDescent="0.25">
      <c r="A33" s="89"/>
      <c r="B33" s="89" t="s">
        <v>52</v>
      </c>
      <c r="C33" s="66">
        <f t="shared" si="29"/>
        <v>5755</v>
      </c>
      <c r="D33" s="57">
        <f>SUM(D34)</f>
        <v>1535</v>
      </c>
      <c r="E33" s="57">
        <f t="shared" ref="E33:O33" si="39">SUM(E34)</f>
        <v>1333</v>
      </c>
      <c r="F33" s="57">
        <f t="shared" si="39"/>
        <v>1477</v>
      </c>
      <c r="G33" s="57">
        <f t="shared" si="39"/>
        <v>1410</v>
      </c>
      <c r="H33" s="57">
        <f t="shared" si="39"/>
        <v>0</v>
      </c>
      <c r="I33" s="57">
        <f t="shared" si="39"/>
        <v>0</v>
      </c>
      <c r="J33" s="57">
        <f t="shared" si="39"/>
        <v>0</v>
      </c>
      <c r="K33" s="57">
        <f t="shared" si="39"/>
        <v>0</v>
      </c>
      <c r="L33" s="57">
        <f t="shared" si="39"/>
        <v>0</v>
      </c>
      <c r="M33" s="57">
        <f t="shared" si="39"/>
        <v>0</v>
      </c>
      <c r="N33" s="57">
        <f t="shared" si="39"/>
        <v>0</v>
      </c>
      <c r="O33" s="57">
        <f t="shared" si="39"/>
        <v>0</v>
      </c>
      <c r="P33" s="66">
        <f t="shared" si="30"/>
        <v>2764</v>
      </c>
      <c r="Q33" s="57">
        <f>SUM(Q34)</f>
        <v>867</v>
      </c>
      <c r="R33" s="57">
        <f t="shared" ref="R33:AB33" si="40">SUM(R34)</f>
        <v>613</v>
      </c>
      <c r="S33" s="57">
        <f t="shared" si="40"/>
        <v>645</v>
      </c>
      <c r="T33" s="57">
        <f t="shared" si="40"/>
        <v>639</v>
      </c>
      <c r="U33" s="57">
        <f t="shared" si="40"/>
        <v>0</v>
      </c>
      <c r="V33" s="57">
        <f t="shared" si="40"/>
        <v>0</v>
      </c>
      <c r="W33" s="57">
        <f t="shared" si="40"/>
        <v>0</v>
      </c>
      <c r="X33" s="57">
        <f t="shared" si="40"/>
        <v>0</v>
      </c>
      <c r="Y33" s="57">
        <f t="shared" si="40"/>
        <v>0</v>
      </c>
      <c r="Z33" s="57">
        <f t="shared" si="40"/>
        <v>0</v>
      </c>
      <c r="AA33" s="57">
        <f t="shared" si="40"/>
        <v>0</v>
      </c>
      <c r="AB33" s="57">
        <f t="shared" si="40"/>
        <v>0</v>
      </c>
      <c r="AC33" s="67">
        <f t="shared" si="35"/>
        <v>37523</v>
      </c>
      <c r="AD33" s="59">
        <f t="shared" si="1"/>
        <v>1535</v>
      </c>
      <c r="AE33" s="59">
        <f t="shared" si="2"/>
        <v>2868</v>
      </c>
      <c r="AF33" s="59">
        <f t="shared" si="3"/>
        <v>4345</v>
      </c>
      <c r="AG33" s="59">
        <f t="shared" si="4"/>
        <v>5755</v>
      </c>
      <c r="AH33" s="59">
        <f t="shared" si="5"/>
        <v>5755</v>
      </c>
      <c r="AI33" s="59">
        <f t="shared" si="6"/>
        <v>5755</v>
      </c>
      <c r="AJ33" s="59">
        <f t="shared" si="7"/>
        <v>5755</v>
      </c>
      <c r="AK33" s="59">
        <f t="shared" si="31"/>
        <v>5755</v>
      </c>
      <c r="AL33" s="59">
        <f t="shared" si="8"/>
        <v>5755</v>
      </c>
      <c r="AM33" s="60">
        <f t="shared" si="9"/>
        <v>5755</v>
      </c>
      <c r="AN33" s="60">
        <f t="shared" si="10"/>
        <v>5755</v>
      </c>
      <c r="AO33" s="60">
        <f t="shared" si="11"/>
        <v>5755</v>
      </c>
      <c r="AP33" s="67">
        <f t="shared" si="27"/>
        <v>18292</v>
      </c>
      <c r="AQ33" s="59">
        <f t="shared" si="12"/>
        <v>867</v>
      </c>
      <c r="AR33" s="59">
        <f t="shared" si="13"/>
        <v>1480</v>
      </c>
      <c r="AS33" s="59">
        <f t="shared" si="14"/>
        <v>2125</v>
      </c>
      <c r="AT33" s="59">
        <f t="shared" si="15"/>
        <v>2764</v>
      </c>
      <c r="AU33" s="59">
        <f t="shared" si="16"/>
        <v>2764</v>
      </c>
      <c r="AV33" s="59">
        <f t="shared" si="17"/>
        <v>2764</v>
      </c>
      <c r="AW33" s="59">
        <f t="shared" si="18"/>
        <v>2764</v>
      </c>
      <c r="AX33" s="59">
        <f t="shared" si="19"/>
        <v>2764</v>
      </c>
      <c r="AY33" s="59">
        <f t="shared" si="20"/>
        <v>2764</v>
      </c>
      <c r="AZ33" s="60">
        <f t="shared" si="21"/>
        <v>2764</v>
      </c>
      <c r="BA33" s="60">
        <f t="shared" si="22"/>
        <v>2764</v>
      </c>
      <c r="BB33" s="60">
        <f t="shared" si="23"/>
        <v>2764</v>
      </c>
      <c r="BC33" s="68">
        <f t="shared" si="28"/>
        <v>2.0821273516642549</v>
      </c>
      <c r="BD33" s="69">
        <f t="shared" si="36"/>
        <v>1.7704728950403692</v>
      </c>
      <c r="BE33" s="69">
        <f t="shared" si="36"/>
        <v>1.9378378378378378</v>
      </c>
      <c r="BF33" s="69">
        <f t="shared" si="36"/>
        <v>2.0447058823529414</v>
      </c>
      <c r="BG33" s="69">
        <f t="shared" si="36"/>
        <v>2.0821273516642549</v>
      </c>
      <c r="BH33" s="69">
        <f t="shared" si="36"/>
        <v>2.0821273516642549</v>
      </c>
      <c r="BI33" s="69">
        <f t="shared" si="36"/>
        <v>2.0821273516642549</v>
      </c>
      <c r="BJ33" s="69">
        <f t="shared" si="36"/>
        <v>2.0821273516642549</v>
      </c>
      <c r="BK33" s="69">
        <f t="shared" si="36"/>
        <v>2.0821273516642549</v>
      </c>
      <c r="BL33" s="69">
        <f t="shared" si="36"/>
        <v>2.0821273516642549</v>
      </c>
      <c r="BM33" s="69">
        <f t="shared" si="36"/>
        <v>2.0821273516642549</v>
      </c>
      <c r="BN33" s="69">
        <f t="shared" si="36"/>
        <v>2.0821273516642549</v>
      </c>
      <c r="BO33" s="69">
        <f t="shared" si="36"/>
        <v>2.0821273516642549</v>
      </c>
      <c r="BR33" s="71"/>
      <c r="BS33" s="72"/>
      <c r="BT33" s="72"/>
      <c r="BU33" s="72"/>
    </row>
    <row r="34" spans="1:73" s="34" customFormat="1" x14ac:dyDescent="0.25">
      <c r="A34" s="86"/>
      <c r="B34" s="86" t="s">
        <v>53</v>
      </c>
      <c r="C34" s="74">
        <f t="shared" si="29"/>
        <v>5755</v>
      </c>
      <c r="D34" s="95">
        <v>1535</v>
      </c>
      <c r="E34" s="75">
        <v>1333</v>
      </c>
      <c r="F34" s="75">
        <v>1477</v>
      </c>
      <c r="G34" s="95">
        <v>1410</v>
      </c>
      <c r="H34" s="95"/>
      <c r="I34" s="95"/>
      <c r="J34" s="95"/>
      <c r="K34" s="95"/>
      <c r="L34" s="95"/>
      <c r="M34" s="77"/>
      <c r="N34" s="95"/>
      <c r="O34" s="77"/>
      <c r="P34" s="74">
        <f t="shared" si="30"/>
        <v>2764</v>
      </c>
      <c r="Q34" s="95">
        <v>867</v>
      </c>
      <c r="R34" s="95">
        <v>613</v>
      </c>
      <c r="S34" s="90">
        <v>645</v>
      </c>
      <c r="T34" s="95">
        <v>639</v>
      </c>
      <c r="U34" s="95"/>
      <c r="V34" s="95"/>
      <c r="W34" s="95"/>
      <c r="X34" s="95"/>
      <c r="Y34" s="79"/>
      <c r="Z34" s="80"/>
      <c r="AA34" s="80"/>
      <c r="AB34" s="80"/>
      <c r="AC34" s="58">
        <f t="shared" si="35"/>
        <v>37523</v>
      </c>
      <c r="AD34" s="81">
        <f t="shared" si="1"/>
        <v>1535</v>
      </c>
      <c r="AE34" s="81">
        <f t="shared" si="2"/>
        <v>2868</v>
      </c>
      <c r="AF34" s="81">
        <f t="shared" si="3"/>
        <v>4345</v>
      </c>
      <c r="AG34" s="81">
        <f t="shared" si="4"/>
        <v>5755</v>
      </c>
      <c r="AH34" s="81">
        <f t="shared" si="5"/>
        <v>5755</v>
      </c>
      <c r="AI34" s="81">
        <f t="shared" si="6"/>
        <v>5755</v>
      </c>
      <c r="AJ34" s="81">
        <f t="shared" si="7"/>
        <v>5755</v>
      </c>
      <c r="AK34" s="81">
        <f t="shared" si="31"/>
        <v>5755</v>
      </c>
      <c r="AL34" s="81">
        <f t="shared" si="8"/>
        <v>5755</v>
      </c>
      <c r="AM34" s="82">
        <f t="shared" si="9"/>
        <v>5755</v>
      </c>
      <c r="AN34" s="82">
        <f t="shared" si="10"/>
        <v>5755</v>
      </c>
      <c r="AO34" s="82">
        <f t="shared" si="11"/>
        <v>5755</v>
      </c>
      <c r="AP34" s="58">
        <f t="shared" si="27"/>
        <v>18292</v>
      </c>
      <c r="AQ34" s="81">
        <f t="shared" si="12"/>
        <v>867</v>
      </c>
      <c r="AR34" s="81">
        <f t="shared" si="13"/>
        <v>1480</v>
      </c>
      <c r="AS34" s="81">
        <f t="shared" si="14"/>
        <v>2125</v>
      </c>
      <c r="AT34" s="81">
        <f t="shared" si="15"/>
        <v>2764</v>
      </c>
      <c r="AU34" s="81">
        <f t="shared" si="16"/>
        <v>2764</v>
      </c>
      <c r="AV34" s="81">
        <f t="shared" si="17"/>
        <v>2764</v>
      </c>
      <c r="AW34" s="81">
        <f t="shared" si="18"/>
        <v>2764</v>
      </c>
      <c r="AX34" s="81">
        <f t="shared" si="19"/>
        <v>2764</v>
      </c>
      <c r="AY34" s="81">
        <f t="shared" si="20"/>
        <v>2764</v>
      </c>
      <c r="AZ34" s="82">
        <f t="shared" si="21"/>
        <v>2764</v>
      </c>
      <c r="BA34" s="82">
        <f t="shared" si="22"/>
        <v>2764</v>
      </c>
      <c r="BB34" s="82">
        <f t="shared" si="23"/>
        <v>2764</v>
      </c>
      <c r="BC34" s="83">
        <f t="shared" si="28"/>
        <v>2.0821273516642549</v>
      </c>
      <c r="BD34" s="84">
        <f t="shared" si="36"/>
        <v>1.7704728950403692</v>
      </c>
      <c r="BE34" s="84">
        <f t="shared" si="36"/>
        <v>1.9378378378378378</v>
      </c>
      <c r="BF34" s="84">
        <f t="shared" si="36"/>
        <v>2.0447058823529414</v>
      </c>
      <c r="BG34" s="84">
        <f t="shared" si="36"/>
        <v>2.0821273516642549</v>
      </c>
      <c r="BH34" s="84">
        <f t="shared" si="36"/>
        <v>2.0821273516642549</v>
      </c>
      <c r="BI34" s="84">
        <f t="shared" si="36"/>
        <v>2.0821273516642549</v>
      </c>
      <c r="BJ34" s="84">
        <f t="shared" si="36"/>
        <v>2.0821273516642549</v>
      </c>
      <c r="BK34" s="84">
        <f t="shared" si="36"/>
        <v>2.0821273516642549</v>
      </c>
      <c r="BL34" s="84">
        <f t="shared" si="36"/>
        <v>2.0821273516642549</v>
      </c>
      <c r="BM34" s="84">
        <f t="shared" si="36"/>
        <v>2.0821273516642549</v>
      </c>
      <c r="BN34" s="84">
        <f t="shared" si="36"/>
        <v>2.0821273516642549</v>
      </c>
      <c r="BO34" s="84">
        <f t="shared" si="36"/>
        <v>2.0821273516642549</v>
      </c>
      <c r="BR34" s="94"/>
      <c r="BS34" s="88"/>
      <c r="BT34" s="88"/>
      <c r="BU34" s="88"/>
    </row>
    <row r="35" spans="1:73" s="70" customFormat="1" x14ac:dyDescent="0.25">
      <c r="A35" s="89"/>
      <c r="B35" s="89" t="s">
        <v>54</v>
      </c>
      <c r="C35" s="66">
        <f t="shared" si="29"/>
        <v>2038</v>
      </c>
      <c r="D35" s="57">
        <f>SUM(D36)</f>
        <v>499</v>
      </c>
      <c r="E35" s="57">
        <f t="shared" ref="E35:O35" si="41">SUM(E36)</f>
        <v>536</v>
      </c>
      <c r="F35" s="57">
        <f t="shared" si="41"/>
        <v>598</v>
      </c>
      <c r="G35" s="57">
        <f t="shared" si="41"/>
        <v>405</v>
      </c>
      <c r="H35" s="57">
        <f t="shared" si="41"/>
        <v>0</v>
      </c>
      <c r="I35" s="57">
        <f t="shared" si="41"/>
        <v>0</v>
      </c>
      <c r="J35" s="57">
        <f t="shared" si="41"/>
        <v>0</v>
      </c>
      <c r="K35" s="57">
        <f t="shared" si="41"/>
        <v>0</v>
      </c>
      <c r="L35" s="57">
        <f t="shared" si="41"/>
        <v>0</v>
      </c>
      <c r="M35" s="57">
        <f t="shared" si="41"/>
        <v>0</v>
      </c>
      <c r="N35" s="57">
        <f t="shared" si="41"/>
        <v>0</v>
      </c>
      <c r="O35" s="57">
        <f t="shared" si="41"/>
        <v>0</v>
      </c>
      <c r="P35" s="66">
        <f t="shared" si="30"/>
        <v>1226</v>
      </c>
      <c r="Q35" s="57">
        <f>SUM(Q36)</f>
        <v>470</v>
      </c>
      <c r="R35" s="57">
        <f t="shared" ref="R35:AB35" si="42">SUM(R36)</f>
        <v>262</v>
      </c>
      <c r="S35" s="57">
        <f t="shared" si="42"/>
        <v>258</v>
      </c>
      <c r="T35" s="57">
        <f t="shared" si="42"/>
        <v>236</v>
      </c>
      <c r="U35" s="57">
        <f t="shared" si="42"/>
        <v>0</v>
      </c>
      <c r="V35" s="57">
        <f t="shared" si="42"/>
        <v>0</v>
      </c>
      <c r="W35" s="57">
        <f t="shared" si="42"/>
        <v>0</v>
      </c>
      <c r="X35" s="57">
        <f t="shared" si="42"/>
        <v>0</v>
      </c>
      <c r="Y35" s="57">
        <f t="shared" si="42"/>
        <v>0</v>
      </c>
      <c r="Z35" s="57">
        <f t="shared" si="42"/>
        <v>0</v>
      </c>
      <c r="AA35" s="57">
        <f t="shared" si="42"/>
        <v>0</v>
      </c>
      <c r="AB35" s="57">
        <f t="shared" si="42"/>
        <v>0</v>
      </c>
      <c r="AC35" s="67">
        <f t="shared" si="35"/>
        <v>13357</v>
      </c>
      <c r="AD35" s="59">
        <f t="shared" si="1"/>
        <v>499</v>
      </c>
      <c r="AE35" s="59">
        <f t="shared" si="2"/>
        <v>1035</v>
      </c>
      <c r="AF35" s="59">
        <f t="shared" si="3"/>
        <v>1633</v>
      </c>
      <c r="AG35" s="59">
        <f t="shared" si="4"/>
        <v>2038</v>
      </c>
      <c r="AH35" s="59">
        <f t="shared" si="5"/>
        <v>2038</v>
      </c>
      <c r="AI35" s="59">
        <f t="shared" si="6"/>
        <v>2038</v>
      </c>
      <c r="AJ35" s="59">
        <f t="shared" si="7"/>
        <v>2038</v>
      </c>
      <c r="AK35" s="59">
        <f t="shared" si="31"/>
        <v>2038</v>
      </c>
      <c r="AL35" s="59">
        <f t="shared" si="8"/>
        <v>2038</v>
      </c>
      <c r="AM35" s="60">
        <f t="shared" si="9"/>
        <v>2038</v>
      </c>
      <c r="AN35" s="60">
        <f t="shared" si="10"/>
        <v>2038</v>
      </c>
      <c r="AO35" s="60">
        <f t="shared" si="11"/>
        <v>2038</v>
      </c>
      <c r="AP35" s="67">
        <f t="shared" si="27"/>
        <v>8322</v>
      </c>
      <c r="AQ35" s="59">
        <f t="shared" si="12"/>
        <v>470</v>
      </c>
      <c r="AR35" s="59">
        <f t="shared" si="13"/>
        <v>732</v>
      </c>
      <c r="AS35" s="59">
        <f t="shared" si="14"/>
        <v>990</v>
      </c>
      <c r="AT35" s="59">
        <f t="shared" si="15"/>
        <v>1226</v>
      </c>
      <c r="AU35" s="59">
        <f t="shared" si="16"/>
        <v>1226</v>
      </c>
      <c r="AV35" s="59">
        <f t="shared" si="17"/>
        <v>1226</v>
      </c>
      <c r="AW35" s="59">
        <f t="shared" si="18"/>
        <v>1226</v>
      </c>
      <c r="AX35" s="59">
        <f t="shared" si="19"/>
        <v>1226</v>
      </c>
      <c r="AY35" s="59">
        <f t="shared" si="20"/>
        <v>1226</v>
      </c>
      <c r="AZ35" s="60">
        <f t="shared" si="21"/>
        <v>1226</v>
      </c>
      <c r="BA35" s="60">
        <f t="shared" si="22"/>
        <v>1226</v>
      </c>
      <c r="BB35" s="60">
        <f t="shared" si="23"/>
        <v>1226</v>
      </c>
      <c r="BC35" s="68">
        <f t="shared" si="28"/>
        <v>1.6623164763458402</v>
      </c>
      <c r="BD35" s="69">
        <f t="shared" si="36"/>
        <v>1.0617021276595744</v>
      </c>
      <c r="BE35" s="69">
        <f t="shared" si="36"/>
        <v>1.4139344262295082</v>
      </c>
      <c r="BF35" s="69">
        <f t="shared" si="36"/>
        <v>1.6494949494949496</v>
      </c>
      <c r="BG35" s="69">
        <f t="shared" si="36"/>
        <v>1.6623164763458402</v>
      </c>
      <c r="BH35" s="69">
        <f t="shared" si="36"/>
        <v>1.6623164763458402</v>
      </c>
      <c r="BI35" s="69">
        <f t="shared" si="36"/>
        <v>1.6623164763458402</v>
      </c>
      <c r="BJ35" s="69">
        <f t="shared" si="36"/>
        <v>1.6623164763458402</v>
      </c>
      <c r="BK35" s="69">
        <f t="shared" si="36"/>
        <v>1.6623164763458402</v>
      </c>
      <c r="BL35" s="69">
        <f t="shared" si="36"/>
        <v>1.6623164763458402</v>
      </c>
      <c r="BM35" s="69">
        <f t="shared" si="36"/>
        <v>1.6623164763458402</v>
      </c>
      <c r="BN35" s="69">
        <f t="shared" si="36"/>
        <v>1.6623164763458402</v>
      </c>
      <c r="BO35" s="69">
        <f t="shared" si="36"/>
        <v>1.6623164763458402</v>
      </c>
      <c r="BR35" s="71"/>
      <c r="BS35" s="72"/>
      <c r="BT35" s="72"/>
      <c r="BU35" s="72"/>
    </row>
    <row r="36" spans="1:73" s="34" customFormat="1" x14ac:dyDescent="0.25">
      <c r="A36" s="86"/>
      <c r="B36" s="86" t="s">
        <v>55</v>
      </c>
      <c r="C36" s="74">
        <f t="shared" si="29"/>
        <v>2038</v>
      </c>
      <c r="D36" s="75">
        <v>499</v>
      </c>
      <c r="E36" s="75">
        <v>536</v>
      </c>
      <c r="F36" s="75">
        <v>598</v>
      </c>
      <c r="G36" s="75">
        <v>405</v>
      </c>
      <c r="H36" s="75"/>
      <c r="I36" s="75"/>
      <c r="J36" s="75"/>
      <c r="K36" s="75"/>
      <c r="L36" s="75"/>
      <c r="M36" s="77"/>
      <c r="N36" s="75"/>
      <c r="O36" s="77"/>
      <c r="P36" s="74">
        <f t="shared" si="30"/>
        <v>1226</v>
      </c>
      <c r="Q36" s="75">
        <v>470</v>
      </c>
      <c r="R36" s="75">
        <v>262</v>
      </c>
      <c r="S36" s="90">
        <v>258</v>
      </c>
      <c r="T36" s="75">
        <v>236</v>
      </c>
      <c r="U36" s="75"/>
      <c r="V36" s="75"/>
      <c r="W36" s="75"/>
      <c r="X36" s="75"/>
      <c r="Y36" s="79"/>
      <c r="Z36" s="80"/>
      <c r="AA36" s="80"/>
      <c r="AB36" s="80"/>
      <c r="AC36" s="58">
        <f t="shared" si="35"/>
        <v>13357</v>
      </c>
      <c r="AD36" s="81">
        <f t="shared" si="1"/>
        <v>499</v>
      </c>
      <c r="AE36" s="81">
        <f t="shared" si="2"/>
        <v>1035</v>
      </c>
      <c r="AF36" s="81">
        <f t="shared" si="3"/>
        <v>1633</v>
      </c>
      <c r="AG36" s="81">
        <f t="shared" si="4"/>
        <v>2038</v>
      </c>
      <c r="AH36" s="81">
        <f t="shared" si="5"/>
        <v>2038</v>
      </c>
      <c r="AI36" s="81">
        <f t="shared" si="6"/>
        <v>2038</v>
      </c>
      <c r="AJ36" s="81">
        <f t="shared" si="7"/>
        <v>2038</v>
      </c>
      <c r="AK36" s="81">
        <f t="shared" si="31"/>
        <v>2038</v>
      </c>
      <c r="AL36" s="81">
        <f t="shared" si="8"/>
        <v>2038</v>
      </c>
      <c r="AM36" s="82">
        <f t="shared" si="9"/>
        <v>2038</v>
      </c>
      <c r="AN36" s="82">
        <f t="shared" si="10"/>
        <v>2038</v>
      </c>
      <c r="AO36" s="82">
        <f t="shared" si="11"/>
        <v>2038</v>
      </c>
      <c r="AP36" s="58">
        <f t="shared" si="27"/>
        <v>8322</v>
      </c>
      <c r="AQ36" s="81">
        <f t="shared" si="12"/>
        <v>470</v>
      </c>
      <c r="AR36" s="81">
        <f t="shared" si="13"/>
        <v>732</v>
      </c>
      <c r="AS36" s="81">
        <f t="shared" si="14"/>
        <v>990</v>
      </c>
      <c r="AT36" s="81">
        <f t="shared" si="15"/>
        <v>1226</v>
      </c>
      <c r="AU36" s="81">
        <f t="shared" si="16"/>
        <v>1226</v>
      </c>
      <c r="AV36" s="81">
        <f t="shared" si="17"/>
        <v>1226</v>
      </c>
      <c r="AW36" s="81">
        <f t="shared" si="18"/>
        <v>1226</v>
      </c>
      <c r="AX36" s="81">
        <f t="shared" si="19"/>
        <v>1226</v>
      </c>
      <c r="AY36" s="81">
        <f t="shared" si="20"/>
        <v>1226</v>
      </c>
      <c r="AZ36" s="82">
        <f t="shared" si="21"/>
        <v>1226</v>
      </c>
      <c r="BA36" s="82">
        <f t="shared" si="22"/>
        <v>1226</v>
      </c>
      <c r="BB36" s="82">
        <f t="shared" si="23"/>
        <v>1226</v>
      </c>
      <c r="BC36" s="83">
        <f t="shared" si="28"/>
        <v>1.6623164763458402</v>
      </c>
      <c r="BD36" s="84">
        <f t="shared" si="36"/>
        <v>1.0617021276595744</v>
      </c>
      <c r="BE36" s="84">
        <f t="shared" si="36"/>
        <v>1.4139344262295082</v>
      </c>
      <c r="BF36" s="84">
        <f t="shared" si="36"/>
        <v>1.6494949494949496</v>
      </c>
      <c r="BG36" s="84">
        <f t="shared" si="36"/>
        <v>1.6623164763458402</v>
      </c>
      <c r="BH36" s="84">
        <f t="shared" si="36"/>
        <v>1.6623164763458402</v>
      </c>
      <c r="BI36" s="84">
        <f t="shared" si="36"/>
        <v>1.6623164763458402</v>
      </c>
      <c r="BJ36" s="84">
        <f t="shared" si="36"/>
        <v>1.6623164763458402</v>
      </c>
      <c r="BK36" s="84">
        <f t="shared" si="36"/>
        <v>1.6623164763458402</v>
      </c>
      <c r="BL36" s="84">
        <f t="shared" si="36"/>
        <v>1.6623164763458402</v>
      </c>
      <c r="BM36" s="84">
        <f t="shared" si="36"/>
        <v>1.6623164763458402</v>
      </c>
      <c r="BN36" s="84">
        <f t="shared" si="36"/>
        <v>1.6623164763458402</v>
      </c>
      <c r="BO36" s="84">
        <f t="shared" si="36"/>
        <v>1.6623164763458402</v>
      </c>
      <c r="BR36" s="94"/>
      <c r="BS36" s="88"/>
      <c r="BT36" s="88"/>
      <c r="BU36" s="88"/>
    </row>
    <row r="37" spans="1:73" s="70" customFormat="1" x14ac:dyDescent="0.25">
      <c r="A37" s="89"/>
      <c r="B37" s="89" t="s">
        <v>56</v>
      </c>
      <c r="C37" s="66">
        <f t="shared" si="29"/>
        <v>3414</v>
      </c>
      <c r="D37" s="57">
        <f>SUM(D38:D39)</f>
        <v>906</v>
      </c>
      <c r="E37" s="57">
        <f t="shared" ref="E37:O37" si="43">SUM(E38:E39)</f>
        <v>833</v>
      </c>
      <c r="F37" s="57">
        <f t="shared" si="43"/>
        <v>841</v>
      </c>
      <c r="G37" s="57">
        <f t="shared" si="43"/>
        <v>834</v>
      </c>
      <c r="H37" s="57">
        <f t="shared" si="43"/>
        <v>0</v>
      </c>
      <c r="I37" s="57">
        <f t="shared" si="43"/>
        <v>0</v>
      </c>
      <c r="J37" s="57">
        <f t="shared" si="43"/>
        <v>0</v>
      </c>
      <c r="K37" s="57">
        <f t="shared" si="43"/>
        <v>0</v>
      </c>
      <c r="L37" s="57">
        <f t="shared" si="43"/>
        <v>0</v>
      </c>
      <c r="M37" s="57">
        <f t="shared" si="43"/>
        <v>0</v>
      </c>
      <c r="N37" s="57">
        <f t="shared" si="43"/>
        <v>0</v>
      </c>
      <c r="O37" s="57">
        <f t="shared" si="43"/>
        <v>0</v>
      </c>
      <c r="P37" s="66">
        <f t="shared" si="30"/>
        <v>1751</v>
      </c>
      <c r="Q37" s="57">
        <f>SUM(Q38:Q39)</f>
        <v>653</v>
      </c>
      <c r="R37" s="57">
        <f t="shared" ref="R37:AB37" si="44">SUM(R38:R39)</f>
        <v>444</v>
      </c>
      <c r="S37" s="57">
        <f t="shared" si="44"/>
        <v>315</v>
      </c>
      <c r="T37" s="57">
        <f t="shared" si="44"/>
        <v>339</v>
      </c>
      <c r="U37" s="57">
        <f t="shared" si="44"/>
        <v>0</v>
      </c>
      <c r="V37" s="57">
        <f t="shared" si="44"/>
        <v>0</v>
      </c>
      <c r="W37" s="57">
        <f t="shared" si="44"/>
        <v>0</v>
      </c>
      <c r="X37" s="57">
        <f t="shared" si="44"/>
        <v>0</v>
      </c>
      <c r="Y37" s="57">
        <f t="shared" si="44"/>
        <v>0</v>
      </c>
      <c r="Z37" s="57">
        <f t="shared" si="44"/>
        <v>0</v>
      </c>
      <c r="AA37" s="57">
        <f t="shared" si="44"/>
        <v>0</v>
      </c>
      <c r="AB37" s="57">
        <f t="shared" si="44"/>
        <v>0</v>
      </c>
      <c r="AC37" s="67">
        <f t="shared" si="35"/>
        <v>22295</v>
      </c>
      <c r="AD37" s="59">
        <f t="shared" si="1"/>
        <v>906</v>
      </c>
      <c r="AE37" s="59">
        <f t="shared" si="2"/>
        <v>1739</v>
      </c>
      <c r="AF37" s="59">
        <f t="shared" si="3"/>
        <v>2580</v>
      </c>
      <c r="AG37" s="59">
        <f t="shared" si="4"/>
        <v>3414</v>
      </c>
      <c r="AH37" s="59">
        <f t="shared" si="5"/>
        <v>3414</v>
      </c>
      <c r="AI37" s="59">
        <f t="shared" si="6"/>
        <v>3414</v>
      </c>
      <c r="AJ37" s="59">
        <f t="shared" si="7"/>
        <v>3414</v>
      </c>
      <c r="AK37" s="59">
        <f t="shared" si="31"/>
        <v>3414</v>
      </c>
      <c r="AL37" s="59">
        <f t="shared" si="8"/>
        <v>3414</v>
      </c>
      <c r="AM37" s="60">
        <f t="shared" si="9"/>
        <v>3414</v>
      </c>
      <c r="AN37" s="60">
        <f t="shared" si="10"/>
        <v>3414</v>
      </c>
      <c r="AO37" s="60">
        <f t="shared" si="11"/>
        <v>3414</v>
      </c>
      <c r="AP37" s="67">
        <f t="shared" si="27"/>
        <v>11917</v>
      </c>
      <c r="AQ37" s="59">
        <f t="shared" si="12"/>
        <v>653</v>
      </c>
      <c r="AR37" s="59">
        <f t="shared" si="13"/>
        <v>1097</v>
      </c>
      <c r="AS37" s="59">
        <f t="shared" si="14"/>
        <v>1412</v>
      </c>
      <c r="AT37" s="59">
        <f t="shared" si="15"/>
        <v>1751</v>
      </c>
      <c r="AU37" s="59">
        <f t="shared" si="16"/>
        <v>1751</v>
      </c>
      <c r="AV37" s="59">
        <f t="shared" si="17"/>
        <v>1751</v>
      </c>
      <c r="AW37" s="59">
        <f t="shared" si="18"/>
        <v>1751</v>
      </c>
      <c r="AX37" s="59">
        <f t="shared" si="19"/>
        <v>1751</v>
      </c>
      <c r="AY37" s="59">
        <f t="shared" si="20"/>
        <v>1751</v>
      </c>
      <c r="AZ37" s="60">
        <f t="shared" si="21"/>
        <v>1751</v>
      </c>
      <c r="BA37" s="60">
        <f t="shared" si="22"/>
        <v>1751</v>
      </c>
      <c r="BB37" s="60">
        <f t="shared" si="23"/>
        <v>1751</v>
      </c>
      <c r="BC37" s="68">
        <f t="shared" si="28"/>
        <v>1.9497430039977155</v>
      </c>
      <c r="BD37" s="69">
        <f t="shared" si="36"/>
        <v>1.3874425727411945</v>
      </c>
      <c r="BE37" s="69">
        <f t="shared" si="36"/>
        <v>1.5852324521422061</v>
      </c>
      <c r="BF37" s="69">
        <f t="shared" si="36"/>
        <v>1.8271954674220963</v>
      </c>
      <c r="BG37" s="69">
        <f t="shared" si="36"/>
        <v>1.9497430039977155</v>
      </c>
      <c r="BH37" s="69">
        <f t="shared" si="36"/>
        <v>1.9497430039977155</v>
      </c>
      <c r="BI37" s="69">
        <f t="shared" si="36"/>
        <v>1.9497430039977155</v>
      </c>
      <c r="BJ37" s="69">
        <f t="shared" si="36"/>
        <v>1.9497430039977155</v>
      </c>
      <c r="BK37" s="69">
        <f t="shared" si="36"/>
        <v>1.9497430039977155</v>
      </c>
      <c r="BL37" s="69">
        <f t="shared" si="36"/>
        <v>1.9497430039977155</v>
      </c>
      <c r="BM37" s="69">
        <f t="shared" si="36"/>
        <v>1.9497430039977155</v>
      </c>
      <c r="BN37" s="69">
        <f t="shared" si="36"/>
        <v>1.9497430039977155</v>
      </c>
      <c r="BO37" s="69">
        <f t="shared" si="36"/>
        <v>1.9497430039977155</v>
      </c>
      <c r="BR37" s="71"/>
      <c r="BS37" s="72"/>
      <c r="BT37" s="72"/>
      <c r="BU37" s="72"/>
    </row>
    <row r="38" spans="1:73" s="34" customFormat="1" x14ac:dyDescent="0.25">
      <c r="A38" s="86"/>
      <c r="B38" s="86" t="s">
        <v>57</v>
      </c>
      <c r="C38" s="74">
        <f t="shared" si="29"/>
        <v>1170</v>
      </c>
      <c r="D38" s="75">
        <v>293</v>
      </c>
      <c r="E38" s="75">
        <v>307</v>
      </c>
      <c r="F38" s="75">
        <v>281</v>
      </c>
      <c r="G38" s="75">
        <v>289</v>
      </c>
      <c r="H38" s="75"/>
      <c r="I38" s="75"/>
      <c r="J38" s="75"/>
      <c r="K38" s="75"/>
      <c r="L38" s="75"/>
      <c r="M38" s="77"/>
      <c r="N38" s="75"/>
      <c r="O38" s="77"/>
      <c r="P38" s="74">
        <f t="shared" si="30"/>
        <v>582</v>
      </c>
      <c r="Q38" s="75">
        <v>204</v>
      </c>
      <c r="R38" s="75">
        <v>167</v>
      </c>
      <c r="S38" s="90">
        <v>103</v>
      </c>
      <c r="T38" s="75">
        <v>108</v>
      </c>
      <c r="U38" s="75"/>
      <c r="V38" s="75"/>
      <c r="W38" s="75"/>
      <c r="X38" s="75"/>
      <c r="Y38" s="79"/>
      <c r="Z38" s="80"/>
      <c r="AA38" s="80"/>
      <c r="AB38" s="80"/>
      <c r="AC38" s="58">
        <f t="shared" si="35"/>
        <v>7624</v>
      </c>
      <c r="AD38" s="81">
        <f t="shared" si="1"/>
        <v>293</v>
      </c>
      <c r="AE38" s="81">
        <f t="shared" si="2"/>
        <v>600</v>
      </c>
      <c r="AF38" s="81">
        <f t="shared" si="3"/>
        <v>881</v>
      </c>
      <c r="AG38" s="81">
        <f t="shared" si="4"/>
        <v>1170</v>
      </c>
      <c r="AH38" s="81">
        <f t="shared" si="5"/>
        <v>1170</v>
      </c>
      <c r="AI38" s="81">
        <f t="shared" si="6"/>
        <v>1170</v>
      </c>
      <c r="AJ38" s="81">
        <f t="shared" si="7"/>
        <v>1170</v>
      </c>
      <c r="AK38" s="81">
        <f t="shared" si="31"/>
        <v>1170</v>
      </c>
      <c r="AL38" s="81">
        <f t="shared" si="8"/>
        <v>1170</v>
      </c>
      <c r="AM38" s="82">
        <f t="shared" si="9"/>
        <v>1170</v>
      </c>
      <c r="AN38" s="82">
        <f t="shared" si="10"/>
        <v>1170</v>
      </c>
      <c r="AO38" s="82">
        <f t="shared" si="11"/>
        <v>1170</v>
      </c>
      <c r="AP38" s="58">
        <f t="shared" si="27"/>
        <v>3959</v>
      </c>
      <c r="AQ38" s="81">
        <f t="shared" si="12"/>
        <v>204</v>
      </c>
      <c r="AR38" s="81">
        <f t="shared" si="13"/>
        <v>371</v>
      </c>
      <c r="AS38" s="81">
        <f t="shared" si="14"/>
        <v>474</v>
      </c>
      <c r="AT38" s="81">
        <f t="shared" si="15"/>
        <v>582</v>
      </c>
      <c r="AU38" s="81">
        <f t="shared" si="16"/>
        <v>582</v>
      </c>
      <c r="AV38" s="81">
        <f t="shared" si="17"/>
        <v>582</v>
      </c>
      <c r="AW38" s="81">
        <f t="shared" si="18"/>
        <v>582</v>
      </c>
      <c r="AX38" s="81">
        <f t="shared" si="19"/>
        <v>582</v>
      </c>
      <c r="AY38" s="81">
        <f t="shared" si="20"/>
        <v>582</v>
      </c>
      <c r="AZ38" s="82">
        <f t="shared" si="21"/>
        <v>582</v>
      </c>
      <c r="BA38" s="82">
        <f t="shared" si="22"/>
        <v>582</v>
      </c>
      <c r="BB38" s="82">
        <f t="shared" si="23"/>
        <v>582</v>
      </c>
      <c r="BC38" s="83">
        <f t="shared" si="28"/>
        <v>2.0103092783505154</v>
      </c>
      <c r="BD38" s="84">
        <f t="shared" si="36"/>
        <v>1.4362745098039216</v>
      </c>
      <c r="BE38" s="84">
        <f t="shared" si="36"/>
        <v>1.6172506738544474</v>
      </c>
      <c r="BF38" s="84">
        <f t="shared" si="36"/>
        <v>1.8586497890295359</v>
      </c>
      <c r="BG38" s="84">
        <f t="shared" si="36"/>
        <v>2.0103092783505154</v>
      </c>
      <c r="BH38" s="84">
        <f t="shared" si="36"/>
        <v>2.0103092783505154</v>
      </c>
      <c r="BI38" s="84">
        <f t="shared" si="36"/>
        <v>2.0103092783505154</v>
      </c>
      <c r="BJ38" s="84">
        <f t="shared" si="36"/>
        <v>2.0103092783505154</v>
      </c>
      <c r="BK38" s="84">
        <f t="shared" si="36"/>
        <v>2.0103092783505154</v>
      </c>
      <c r="BL38" s="84">
        <f t="shared" si="36"/>
        <v>2.0103092783505154</v>
      </c>
      <c r="BM38" s="84">
        <f t="shared" si="36"/>
        <v>2.0103092783505154</v>
      </c>
      <c r="BN38" s="84">
        <f t="shared" si="36"/>
        <v>2.0103092783505154</v>
      </c>
      <c r="BO38" s="84">
        <f t="shared" si="36"/>
        <v>2.0103092783505154</v>
      </c>
      <c r="BR38" s="94"/>
      <c r="BS38" s="88"/>
      <c r="BT38" s="88"/>
      <c r="BU38" s="88"/>
    </row>
    <row r="39" spans="1:73" s="34" customFormat="1" x14ac:dyDescent="0.25">
      <c r="A39" s="86"/>
      <c r="B39" s="86" t="s">
        <v>58</v>
      </c>
      <c r="C39" s="74">
        <f t="shared" si="29"/>
        <v>2244</v>
      </c>
      <c r="D39" s="75">
        <v>613</v>
      </c>
      <c r="E39" s="75">
        <v>526</v>
      </c>
      <c r="F39" s="75">
        <v>560</v>
      </c>
      <c r="G39" s="75">
        <v>545</v>
      </c>
      <c r="H39" s="75"/>
      <c r="I39" s="75"/>
      <c r="J39" s="75"/>
      <c r="K39" s="75"/>
      <c r="L39" s="75"/>
      <c r="M39" s="77"/>
      <c r="N39" s="75"/>
      <c r="O39" s="77"/>
      <c r="P39" s="74">
        <f t="shared" si="30"/>
        <v>1169</v>
      </c>
      <c r="Q39" s="75">
        <v>449</v>
      </c>
      <c r="R39" s="75">
        <v>277</v>
      </c>
      <c r="S39" s="90">
        <v>212</v>
      </c>
      <c r="T39" s="75">
        <v>231</v>
      </c>
      <c r="U39" s="75"/>
      <c r="V39" s="75"/>
      <c r="W39" s="75"/>
      <c r="X39" s="75"/>
      <c r="Y39" s="79"/>
      <c r="Z39" s="80"/>
      <c r="AA39" s="80"/>
      <c r="AB39" s="80"/>
      <c r="AC39" s="58">
        <f t="shared" si="35"/>
        <v>14671</v>
      </c>
      <c r="AD39" s="81">
        <f t="shared" si="1"/>
        <v>613</v>
      </c>
      <c r="AE39" s="81">
        <f t="shared" si="2"/>
        <v>1139</v>
      </c>
      <c r="AF39" s="81">
        <f t="shared" si="3"/>
        <v>1699</v>
      </c>
      <c r="AG39" s="81">
        <f t="shared" si="4"/>
        <v>2244</v>
      </c>
      <c r="AH39" s="81">
        <f t="shared" si="5"/>
        <v>2244</v>
      </c>
      <c r="AI39" s="81">
        <f t="shared" si="6"/>
        <v>2244</v>
      </c>
      <c r="AJ39" s="81">
        <f t="shared" si="7"/>
        <v>2244</v>
      </c>
      <c r="AK39" s="81">
        <f t="shared" si="31"/>
        <v>2244</v>
      </c>
      <c r="AL39" s="81">
        <f t="shared" si="8"/>
        <v>2244</v>
      </c>
      <c r="AM39" s="82">
        <f t="shared" si="9"/>
        <v>2244</v>
      </c>
      <c r="AN39" s="82">
        <f t="shared" si="10"/>
        <v>2244</v>
      </c>
      <c r="AO39" s="82">
        <f t="shared" si="11"/>
        <v>2244</v>
      </c>
      <c r="AP39" s="58">
        <f t="shared" si="27"/>
        <v>7958</v>
      </c>
      <c r="AQ39" s="81">
        <f t="shared" si="12"/>
        <v>449</v>
      </c>
      <c r="AR39" s="81">
        <f t="shared" si="13"/>
        <v>726</v>
      </c>
      <c r="AS39" s="81">
        <f t="shared" si="14"/>
        <v>938</v>
      </c>
      <c r="AT39" s="81">
        <f t="shared" si="15"/>
        <v>1169</v>
      </c>
      <c r="AU39" s="81">
        <f t="shared" si="16"/>
        <v>1169</v>
      </c>
      <c r="AV39" s="81">
        <f t="shared" si="17"/>
        <v>1169</v>
      </c>
      <c r="AW39" s="81">
        <f t="shared" si="18"/>
        <v>1169</v>
      </c>
      <c r="AX39" s="81">
        <f t="shared" si="19"/>
        <v>1169</v>
      </c>
      <c r="AY39" s="81">
        <f t="shared" si="20"/>
        <v>1169</v>
      </c>
      <c r="AZ39" s="82">
        <f t="shared" si="21"/>
        <v>1169</v>
      </c>
      <c r="BA39" s="82">
        <f t="shared" si="22"/>
        <v>1169</v>
      </c>
      <c r="BB39" s="82">
        <f t="shared" si="23"/>
        <v>1169</v>
      </c>
      <c r="BC39" s="83">
        <f t="shared" si="28"/>
        <v>1.9195893926432848</v>
      </c>
      <c r="BD39" s="84">
        <f t="shared" si="36"/>
        <v>1.3652561247216035</v>
      </c>
      <c r="BE39" s="84">
        <f t="shared" si="36"/>
        <v>1.5688705234159779</v>
      </c>
      <c r="BF39" s="84">
        <f t="shared" si="36"/>
        <v>1.8113006396588487</v>
      </c>
      <c r="BG39" s="84">
        <f t="shared" si="36"/>
        <v>1.9195893926432848</v>
      </c>
      <c r="BH39" s="84">
        <f t="shared" si="36"/>
        <v>1.9195893926432848</v>
      </c>
      <c r="BI39" s="84">
        <f t="shared" si="36"/>
        <v>1.9195893926432848</v>
      </c>
      <c r="BJ39" s="84">
        <f t="shared" si="36"/>
        <v>1.9195893926432848</v>
      </c>
      <c r="BK39" s="84">
        <f t="shared" si="36"/>
        <v>1.9195893926432848</v>
      </c>
      <c r="BL39" s="84">
        <f t="shared" si="36"/>
        <v>1.9195893926432848</v>
      </c>
      <c r="BM39" s="84">
        <f t="shared" si="36"/>
        <v>1.9195893926432848</v>
      </c>
      <c r="BN39" s="84">
        <f t="shared" si="36"/>
        <v>1.9195893926432848</v>
      </c>
      <c r="BO39" s="84">
        <f t="shared" si="36"/>
        <v>1.9195893926432848</v>
      </c>
      <c r="BR39" s="94"/>
      <c r="BS39" s="88"/>
      <c r="BT39" s="88"/>
      <c r="BU39" s="88"/>
    </row>
    <row r="40" spans="1:73" s="70" customFormat="1" x14ac:dyDescent="0.25">
      <c r="A40" s="89"/>
      <c r="B40" s="89" t="s">
        <v>59</v>
      </c>
      <c r="C40" s="66">
        <f t="shared" si="29"/>
        <v>1319</v>
      </c>
      <c r="D40" s="57">
        <f>SUM(D41)</f>
        <v>308</v>
      </c>
      <c r="E40" s="57">
        <f t="shared" ref="E40:O40" si="45">SUM(E41)</f>
        <v>331</v>
      </c>
      <c r="F40" s="57">
        <f t="shared" si="45"/>
        <v>331</v>
      </c>
      <c r="G40" s="57">
        <f t="shared" si="45"/>
        <v>349</v>
      </c>
      <c r="H40" s="57">
        <f t="shared" si="45"/>
        <v>0</v>
      </c>
      <c r="I40" s="57">
        <f t="shared" si="45"/>
        <v>0</v>
      </c>
      <c r="J40" s="57">
        <f t="shared" si="45"/>
        <v>0</v>
      </c>
      <c r="K40" s="57">
        <f t="shared" si="45"/>
        <v>0</v>
      </c>
      <c r="L40" s="57">
        <f t="shared" si="45"/>
        <v>0</v>
      </c>
      <c r="M40" s="57">
        <f t="shared" si="45"/>
        <v>0</v>
      </c>
      <c r="N40" s="57">
        <f t="shared" si="45"/>
        <v>0</v>
      </c>
      <c r="O40" s="57">
        <f t="shared" si="45"/>
        <v>0</v>
      </c>
      <c r="P40" s="66">
        <f t="shared" si="30"/>
        <v>206</v>
      </c>
      <c r="Q40" s="57">
        <f>SUM(Q41)</f>
        <v>44</v>
      </c>
      <c r="R40" s="57">
        <f t="shared" ref="R40:AB40" si="46">SUM(R41)</f>
        <v>49</v>
      </c>
      <c r="S40" s="57">
        <f t="shared" si="46"/>
        <v>50</v>
      </c>
      <c r="T40" s="57">
        <f t="shared" si="46"/>
        <v>63</v>
      </c>
      <c r="U40" s="57">
        <f t="shared" si="46"/>
        <v>0</v>
      </c>
      <c r="V40" s="57">
        <f t="shared" si="46"/>
        <v>0</v>
      </c>
      <c r="W40" s="57">
        <f t="shared" si="46"/>
        <v>0</v>
      </c>
      <c r="X40" s="57">
        <f t="shared" si="46"/>
        <v>0</v>
      </c>
      <c r="Y40" s="57">
        <f t="shared" si="46"/>
        <v>0</v>
      </c>
      <c r="Z40" s="57">
        <f t="shared" si="46"/>
        <v>0</v>
      </c>
      <c r="AA40" s="57">
        <f t="shared" si="46"/>
        <v>0</v>
      </c>
      <c r="AB40" s="57">
        <f t="shared" si="46"/>
        <v>0</v>
      </c>
      <c r="AC40" s="67">
        <f>SUM(AD40:AK40)</f>
        <v>8512</v>
      </c>
      <c r="AD40" s="59">
        <f t="shared" si="1"/>
        <v>308</v>
      </c>
      <c r="AE40" s="59">
        <f t="shared" si="2"/>
        <v>639</v>
      </c>
      <c r="AF40" s="59">
        <f t="shared" si="3"/>
        <v>970</v>
      </c>
      <c r="AG40" s="59">
        <f t="shared" si="4"/>
        <v>1319</v>
      </c>
      <c r="AH40" s="59">
        <f t="shared" si="5"/>
        <v>1319</v>
      </c>
      <c r="AI40" s="59">
        <f t="shared" si="6"/>
        <v>1319</v>
      </c>
      <c r="AJ40" s="59">
        <f t="shared" si="7"/>
        <v>1319</v>
      </c>
      <c r="AK40" s="59">
        <f t="shared" si="31"/>
        <v>1319</v>
      </c>
      <c r="AL40" s="59">
        <f t="shared" si="8"/>
        <v>1319</v>
      </c>
      <c r="AM40" s="60">
        <f t="shared" si="9"/>
        <v>1319</v>
      </c>
      <c r="AN40" s="60">
        <f t="shared" si="10"/>
        <v>1319</v>
      </c>
      <c r="AO40" s="60">
        <f t="shared" si="11"/>
        <v>1319</v>
      </c>
      <c r="AP40" s="67">
        <f t="shared" si="27"/>
        <v>1310</v>
      </c>
      <c r="AQ40" s="59">
        <f t="shared" si="12"/>
        <v>44</v>
      </c>
      <c r="AR40" s="59">
        <f t="shared" si="13"/>
        <v>93</v>
      </c>
      <c r="AS40" s="59">
        <f t="shared" si="14"/>
        <v>143</v>
      </c>
      <c r="AT40" s="59">
        <f t="shared" si="15"/>
        <v>206</v>
      </c>
      <c r="AU40" s="59">
        <f t="shared" si="16"/>
        <v>206</v>
      </c>
      <c r="AV40" s="59">
        <f t="shared" si="17"/>
        <v>206</v>
      </c>
      <c r="AW40" s="59">
        <f t="shared" si="18"/>
        <v>206</v>
      </c>
      <c r="AX40" s="59">
        <f t="shared" si="19"/>
        <v>206</v>
      </c>
      <c r="AY40" s="59">
        <f t="shared" si="20"/>
        <v>206</v>
      </c>
      <c r="AZ40" s="60">
        <f t="shared" si="21"/>
        <v>206</v>
      </c>
      <c r="BA40" s="60">
        <f t="shared" si="22"/>
        <v>206</v>
      </c>
      <c r="BB40" s="60">
        <f t="shared" si="23"/>
        <v>206</v>
      </c>
      <c r="BC40" s="68">
        <f t="shared" si="28"/>
        <v>6.4029126213592233</v>
      </c>
      <c r="BD40" s="69">
        <f t="shared" si="36"/>
        <v>7</v>
      </c>
      <c r="BE40" s="69">
        <f t="shared" si="36"/>
        <v>6.870967741935484</v>
      </c>
      <c r="BF40" s="69">
        <f t="shared" si="36"/>
        <v>6.7832167832167833</v>
      </c>
      <c r="BG40" s="69">
        <f t="shared" si="36"/>
        <v>6.4029126213592233</v>
      </c>
      <c r="BH40" s="69">
        <f t="shared" si="36"/>
        <v>6.4029126213592233</v>
      </c>
      <c r="BI40" s="69">
        <f t="shared" si="36"/>
        <v>6.4029126213592233</v>
      </c>
      <c r="BJ40" s="69">
        <f t="shared" si="36"/>
        <v>6.4029126213592233</v>
      </c>
      <c r="BK40" s="69">
        <f t="shared" si="36"/>
        <v>6.4029126213592233</v>
      </c>
      <c r="BL40" s="69">
        <f t="shared" si="36"/>
        <v>6.4029126213592233</v>
      </c>
      <c r="BM40" s="69">
        <f t="shared" si="36"/>
        <v>6.4029126213592233</v>
      </c>
      <c r="BN40" s="69">
        <f t="shared" si="36"/>
        <v>6.4029126213592233</v>
      </c>
      <c r="BO40" s="69">
        <f t="shared" si="36"/>
        <v>6.4029126213592233</v>
      </c>
      <c r="BR40" s="71"/>
      <c r="BS40" s="72"/>
      <c r="BT40" s="72"/>
      <c r="BU40" s="72"/>
    </row>
    <row r="41" spans="1:73" s="34" customFormat="1" ht="16.5" thickBot="1" x14ac:dyDescent="0.3">
      <c r="A41" s="96"/>
      <c r="B41" s="96" t="s">
        <v>60</v>
      </c>
      <c r="C41" s="74">
        <f t="shared" si="29"/>
        <v>1319</v>
      </c>
      <c r="D41" s="97">
        <v>308</v>
      </c>
      <c r="E41" s="97">
        <v>331</v>
      </c>
      <c r="F41" s="97">
        <v>331</v>
      </c>
      <c r="G41" s="97">
        <v>349</v>
      </c>
      <c r="H41" s="97"/>
      <c r="I41" s="97"/>
      <c r="J41" s="97"/>
      <c r="K41" s="97"/>
      <c r="L41" s="97"/>
      <c r="M41" s="98"/>
      <c r="N41" s="97"/>
      <c r="O41" s="98"/>
      <c r="P41" s="74">
        <f t="shared" si="30"/>
        <v>206</v>
      </c>
      <c r="Q41" s="97">
        <v>44</v>
      </c>
      <c r="R41" s="97">
        <v>49</v>
      </c>
      <c r="S41" s="90">
        <v>50</v>
      </c>
      <c r="T41" s="97">
        <v>63</v>
      </c>
      <c r="U41" s="97"/>
      <c r="V41" s="97"/>
      <c r="W41" s="97"/>
      <c r="X41" s="97"/>
      <c r="Y41" s="79"/>
      <c r="Z41" s="99"/>
      <c r="AA41" s="99"/>
      <c r="AB41" s="80"/>
      <c r="AC41" s="58">
        <f>SUM(AD41:AK41)</f>
        <v>8512</v>
      </c>
      <c r="AD41" s="81">
        <f t="shared" si="1"/>
        <v>308</v>
      </c>
      <c r="AE41" s="81">
        <f t="shared" si="2"/>
        <v>639</v>
      </c>
      <c r="AF41" s="81">
        <f t="shared" si="3"/>
        <v>970</v>
      </c>
      <c r="AG41" s="81">
        <f t="shared" si="4"/>
        <v>1319</v>
      </c>
      <c r="AH41" s="81">
        <f t="shared" si="5"/>
        <v>1319</v>
      </c>
      <c r="AI41" s="81">
        <f t="shared" si="6"/>
        <v>1319</v>
      </c>
      <c r="AJ41" s="81">
        <f t="shared" si="7"/>
        <v>1319</v>
      </c>
      <c r="AK41" s="81">
        <f t="shared" si="31"/>
        <v>1319</v>
      </c>
      <c r="AL41" s="81">
        <f t="shared" si="8"/>
        <v>1319</v>
      </c>
      <c r="AM41" s="82">
        <f t="shared" si="9"/>
        <v>1319</v>
      </c>
      <c r="AN41" s="82">
        <f t="shared" si="10"/>
        <v>1319</v>
      </c>
      <c r="AO41" s="82">
        <f t="shared" si="11"/>
        <v>1319</v>
      </c>
      <c r="AP41" s="58">
        <f t="shared" si="27"/>
        <v>1310</v>
      </c>
      <c r="AQ41" s="81">
        <f t="shared" si="12"/>
        <v>44</v>
      </c>
      <c r="AR41" s="81">
        <f t="shared" si="13"/>
        <v>93</v>
      </c>
      <c r="AS41" s="81">
        <f t="shared" si="14"/>
        <v>143</v>
      </c>
      <c r="AT41" s="81">
        <f t="shared" si="15"/>
        <v>206</v>
      </c>
      <c r="AU41" s="81">
        <f t="shared" si="16"/>
        <v>206</v>
      </c>
      <c r="AV41" s="81">
        <f t="shared" si="17"/>
        <v>206</v>
      </c>
      <c r="AW41" s="81">
        <f t="shared" si="18"/>
        <v>206</v>
      </c>
      <c r="AX41" s="81">
        <f t="shared" si="19"/>
        <v>206</v>
      </c>
      <c r="AY41" s="81">
        <f t="shared" si="20"/>
        <v>206</v>
      </c>
      <c r="AZ41" s="82">
        <f t="shared" si="21"/>
        <v>206</v>
      </c>
      <c r="BA41" s="82">
        <f t="shared" si="22"/>
        <v>206</v>
      </c>
      <c r="BB41" s="82">
        <f t="shared" si="23"/>
        <v>206</v>
      </c>
      <c r="BC41" s="83">
        <f t="shared" si="28"/>
        <v>6.4029126213592233</v>
      </c>
      <c r="BD41" s="84">
        <f t="shared" si="36"/>
        <v>7</v>
      </c>
      <c r="BE41" s="84">
        <f t="shared" si="36"/>
        <v>6.870967741935484</v>
      </c>
      <c r="BF41" s="84">
        <f t="shared" si="36"/>
        <v>6.7832167832167833</v>
      </c>
      <c r="BG41" s="84">
        <f t="shared" si="36"/>
        <v>6.4029126213592233</v>
      </c>
      <c r="BH41" s="84">
        <f t="shared" si="36"/>
        <v>6.4029126213592233</v>
      </c>
      <c r="BI41" s="84">
        <f t="shared" si="36"/>
        <v>6.4029126213592233</v>
      </c>
      <c r="BJ41" s="84">
        <f t="shared" si="36"/>
        <v>6.4029126213592233</v>
      </c>
      <c r="BK41" s="84">
        <f t="shared" si="36"/>
        <v>6.4029126213592233</v>
      </c>
      <c r="BL41" s="84">
        <f t="shared" si="36"/>
        <v>6.4029126213592233</v>
      </c>
      <c r="BM41" s="84">
        <f t="shared" si="36"/>
        <v>6.4029126213592233</v>
      </c>
      <c r="BN41" s="84">
        <f t="shared" si="36"/>
        <v>6.4029126213592233</v>
      </c>
      <c r="BO41" s="84">
        <f t="shared" si="36"/>
        <v>6.4029126213592233</v>
      </c>
      <c r="BR41" s="94"/>
      <c r="BS41" s="88"/>
      <c r="BT41" s="88"/>
      <c r="BU41" s="88"/>
    </row>
    <row r="42" spans="1:73" ht="16.5" thickTop="1" x14ac:dyDescent="0.25">
      <c r="B42" s="100" t="s">
        <v>61</v>
      </c>
      <c r="C42" s="101"/>
      <c r="D42" s="102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4"/>
      <c r="Q42" s="102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5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5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6"/>
      <c r="BD42" s="107"/>
      <c r="BE42" s="107"/>
      <c r="BF42" s="85"/>
      <c r="BG42" s="108"/>
      <c r="BH42" s="109"/>
      <c r="BI42" s="110"/>
      <c r="BJ42" s="85"/>
      <c r="BK42" s="85"/>
      <c r="BL42" s="85"/>
      <c r="BR42" s="111"/>
      <c r="BS42" s="90"/>
      <c r="BT42" s="90"/>
      <c r="BU42" s="90"/>
    </row>
    <row r="43" spans="1:73" x14ac:dyDescent="0.25">
      <c r="B43" s="100" t="s">
        <v>62</v>
      </c>
      <c r="C43" s="101"/>
      <c r="D43" s="112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04"/>
      <c r="Q43" s="112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4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4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06"/>
      <c r="BD43" s="85"/>
      <c r="BE43" s="113"/>
      <c r="BF43" s="85"/>
      <c r="BG43" s="108"/>
      <c r="BH43" s="109"/>
      <c r="BI43" s="110"/>
      <c r="BJ43" s="85"/>
      <c r="BK43" s="85"/>
      <c r="BL43" s="85"/>
      <c r="BR43" s="111"/>
      <c r="BS43" s="90"/>
      <c r="BT43" s="90"/>
      <c r="BU43" s="90"/>
    </row>
    <row r="44" spans="1:73" x14ac:dyDescent="0.25">
      <c r="BR44" s="111"/>
      <c r="BS44" s="90"/>
      <c r="BT44" s="90"/>
      <c r="BU44" s="90"/>
    </row>
    <row r="45" spans="1:73" x14ac:dyDescent="0.25">
      <c r="BR45" s="111"/>
      <c r="BS45" s="90"/>
      <c r="BT45" s="90"/>
      <c r="BU45" s="90"/>
    </row>
    <row r="46" spans="1:73" x14ac:dyDescent="0.25">
      <c r="BR46" s="111"/>
      <c r="BS46" s="90"/>
      <c r="BT46" s="90"/>
      <c r="BU46" s="90"/>
    </row>
    <row r="47" spans="1:73" x14ac:dyDescent="0.25">
      <c r="BR47" s="111"/>
      <c r="BS47" s="90"/>
      <c r="BT47" s="90"/>
      <c r="BU47" s="90"/>
    </row>
    <row r="48" spans="1:73" x14ac:dyDescent="0.25">
      <c r="BR48" s="111"/>
      <c r="BS48" s="90"/>
      <c r="BT48" s="90"/>
      <c r="BU48" s="90"/>
    </row>
    <row r="49" spans="1:70" x14ac:dyDescent="0.25">
      <c r="A49"/>
      <c r="P49"/>
      <c r="Q49"/>
      <c r="R49"/>
      <c r="S49"/>
      <c r="T49"/>
      <c r="U49"/>
      <c r="V49"/>
      <c r="W49"/>
      <c r="X49"/>
      <c r="Y49"/>
      <c r="Z49"/>
      <c r="AA49"/>
      <c r="AB49"/>
      <c r="AC49" s="116"/>
      <c r="AD49"/>
      <c r="AE49"/>
      <c r="AF49"/>
      <c r="AG49"/>
      <c r="AH49"/>
      <c r="AI49" s="35"/>
      <c r="AJ49"/>
      <c r="AK49"/>
      <c r="AL49"/>
      <c r="AM49"/>
      <c r="AN49"/>
      <c r="AO49"/>
      <c r="AP49" s="116"/>
      <c r="AQ49"/>
      <c r="AR49"/>
      <c r="AS49"/>
      <c r="AT49"/>
      <c r="AU49"/>
      <c r="AV49" s="35"/>
      <c r="AW49"/>
      <c r="AX49"/>
      <c r="AY49"/>
      <c r="AZ49"/>
      <c r="BA49"/>
      <c r="BB49"/>
      <c r="BC49"/>
      <c r="BD49"/>
      <c r="BE49"/>
      <c r="BG49"/>
      <c r="BH49"/>
      <c r="BI49"/>
      <c r="BR49" s="111"/>
    </row>
    <row r="50" spans="1:70" x14ac:dyDescent="0.25">
      <c r="A50"/>
      <c r="P50"/>
      <c r="Q50"/>
      <c r="R50"/>
      <c r="S50"/>
      <c r="T50"/>
      <c r="U50"/>
      <c r="V50"/>
      <c r="W50"/>
      <c r="X50"/>
      <c r="Y50"/>
      <c r="Z50"/>
      <c r="AA50"/>
      <c r="AB50"/>
      <c r="AC50" s="116"/>
      <c r="AD50"/>
      <c r="AE50"/>
      <c r="AF50"/>
      <c r="AG50"/>
      <c r="AH50"/>
      <c r="AI50" s="35"/>
      <c r="AJ50"/>
      <c r="AK50"/>
      <c r="AL50"/>
      <c r="AM50"/>
      <c r="AN50"/>
      <c r="AO50"/>
      <c r="AP50" s="116"/>
      <c r="AQ50"/>
      <c r="AR50"/>
      <c r="AS50"/>
      <c r="AT50"/>
      <c r="AU50"/>
      <c r="AV50" s="35"/>
      <c r="AW50"/>
      <c r="AX50"/>
      <c r="AY50"/>
      <c r="AZ50"/>
      <c r="BA50"/>
      <c r="BB50"/>
      <c r="BC50"/>
      <c r="BD50"/>
      <c r="BE50"/>
      <c r="BG50"/>
      <c r="BH50"/>
      <c r="BI50"/>
      <c r="BR50" s="111"/>
    </row>
    <row r="51" spans="1:70" x14ac:dyDescent="0.25">
      <c r="A51"/>
      <c r="BR51" s="111"/>
    </row>
    <row r="52" spans="1:70" x14ac:dyDescent="0.25">
      <c r="A52"/>
      <c r="P52"/>
      <c r="Q52"/>
      <c r="R52"/>
      <c r="S52"/>
      <c r="T52"/>
      <c r="U52"/>
      <c r="V52"/>
      <c r="W52"/>
      <c r="X52"/>
      <c r="Y52"/>
      <c r="Z52"/>
      <c r="AA52"/>
      <c r="AB52"/>
      <c r="AC52" s="116"/>
      <c r="AD52"/>
      <c r="AE52"/>
      <c r="AF52"/>
      <c r="AG52"/>
      <c r="AH52"/>
      <c r="AI52" s="35"/>
      <c r="AJ52"/>
      <c r="AK52"/>
      <c r="AL52"/>
      <c r="AM52"/>
      <c r="AN52"/>
      <c r="AO52"/>
      <c r="AP52" s="116"/>
      <c r="AQ52"/>
      <c r="AR52"/>
      <c r="AS52"/>
      <c r="AT52"/>
      <c r="AU52"/>
      <c r="AV52" s="35"/>
      <c r="AW52"/>
      <c r="AX52"/>
      <c r="AY52"/>
      <c r="AZ52"/>
      <c r="BA52"/>
      <c r="BB52"/>
      <c r="BC52"/>
      <c r="BD52"/>
      <c r="BE52"/>
      <c r="BG52"/>
      <c r="BH52"/>
      <c r="BI52"/>
      <c r="BR52" s="111"/>
    </row>
    <row r="53" spans="1:70" x14ac:dyDescent="0.25">
      <c r="A53"/>
      <c r="P53"/>
      <c r="Q53"/>
      <c r="R53"/>
      <c r="S53"/>
      <c r="T53"/>
      <c r="U53"/>
      <c r="V53"/>
      <c r="W53"/>
      <c r="X53"/>
      <c r="Y53"/>
      <c r="Z53"/>
      <c r="AA53"/>
      <c r="AB53"/>
      <c r="AC53" s="116"/>
      <c r="AD53"/>
      <c r="AE53"/>
      <c r="AF53"/>
      <c r="AG53"/>
      <c r="AH53"/>
      <c r="AI53" s="35"/>
      <c r="AJ53"/>
      <c r="AK53"/>
      <c r="AL53"/>
      <c r="AM53"/>
      <c r="AN53"/>
      <c r="AO53"/>
      <c r="AP53" s="116"/>
      <c r="AQ53"/>
      <c r="AR53"/>
      <c r="AS53"/>
      <c r="AT53"/>
      <c r="AU53"/>
      <c r="AV53" s="35"/>
      <c r="AW53"/>
      <c r="AX53"/>
      <c r="AY53"/>
      <c r="AZ53"/>
      <c r="BA53"/>
      <c r="BB53"/>
      <c r="BC53"/>
      <c r="BD53"/>
      <c r="BE53"/>
      <c r="BG53"/>
      <c r="BH53"/>
      <c r="BI53"/>
    </row>
    <row r="54" spans="1:70" x14ac:dyDescent="0.25">
      <c r="A54"/>
      <c r="N54" s="23"/>
      <c r="O54" s="23"/>
      <c r="P54"/>
      <c r="Q54"/>
      <c r="R54"/>
      <c r="S54"/>
      <c r="T54"/>
      <c r="U54"/>
      <c r="V54"/>
      <c r="W54"/>
      <c r="X54"/>
      <c r="Y54"/>
      <c r="Z54"/>
      <c r="AA54"/>
      <c r="AB54"/>
      <c r="AC54" s="116"/>
      <c r="AD54"/>
      <c r="AE54"/>
      <c r="AF54"/>
      <c r="AG54"/>
      <c r="AH54"/>
      <c r="AI54" s="35"/>
      <c r="AJ54"/>
      <c r="AK54"/>
      <c r="AL54"/>
      <c r="AM54"/>
      <c r="AN54"/>
      <c r="AO54"/>
      <c r="AP54" s="116"/>
      <c r="AQ54"/>
      <c r="AR54"/>
      <c r="AS54"/>
      <c r="AT54"/>
      <c r="AU54"/>
      <c r="AV54" s="35"/>
      <c r="AW54"/>
      <c r="AX54"/>
      <c r="AY54"/>
      <c r="AZ54"/>
      <c r="BA54"/>
      <c r="BB54"/>
      <c r="BC54"/>
      <c r="BD54"/>
      <c r="BE54"/>
      <c r="BG54"/>
      <c r="BH54"/>
      <c r="BI54"/>
    </row>
    <row r="55" spans="1:70" x14ac:dyDescent="0.25">
      <c r="A55"/>
      <c r="N55" s="23"/>
      <c r="O55" s="23"/>
      <c r="P55"/>
      <c r="Q55"/>
      <c r="R55"/>
      <c r="S55"/>
      <c r="T55"/>
      <c r="U55"/>
      <c r="V55"/>
      <c r="W55"/>
      <c r="X55"/>
      <c r="Y55"/>
      <c r="Z55"/>
      <c r="AA55"/>
      <c r="AB55"/>
      <c r="AC55" s="116"/>
      <c r="AD55"/>
      <c r="AE55"/>
      <c r="AF55"/>
      <c r="AG55"/>
      <c r="AH55"/>
      <c r="AI55" s="35"/>
      <c r="AJ55"/>
      <c r="AK55"/>
      <c r="AL55"/>
      <c r="AM55"/>
      <c r="AN55"/>
      <c r="AO55"/>
      <c r="AP55" s="116"/>
      <c r="AQ55"/>
      <c r="AR55"/>
      <c r="AS55"/>
      <c r="AT55"/>
      <c r="AU55"/>
      <c r="AV55" s="35"/>
      <c r="AW55"/>
      <c r="AX55"/>
      <c r="AY55"/>
      <c r="AZ55"/>
      <c r="BA55"/>
      <c r="BB55"/>
      <c r="BC55"/>
      <c r="BD55"/>
      <c r="BE55"/>
      <c r="BG55"/>
      <c r="BH55"/>
      <c r="BI55"/>
    </row>
    <row r="56" spans="1:70" x14ac:dyDescent="0.25">
      <c r="A56"/>
      <c r="N56" s="23"/>
      <c r="O56" s="23"/>
      <c r="P56"/>
      <c r="Q56"/>
      <c r="R56"/>
      <c r="S56"/>
      <c r="T56"/>
      <c r="U56"/>
      <c r="V56"/>
      <c r="W56"/>
      <c r="X56"/>
      <c r="Y56"/>
      <c r="Z56"/>
      <c r="AA56"/>
      <c r="AB56"/>
      <c r="AC56" s="116"/>
      <c r="AD56"/>
      <c r="AE56"/>
      <c r="AF56"/>
      <c r="AG56"/>
      <c r="AH56"/>
      <c r="AI56" s="35"/>
      <c r="AJ56"/>
      <c r="AK56"/>
      <c r="AL56"/>
      <c r="AM56"/>
      <c r="AN56"/>
      <c r="AO56"/>
      <c r="AP56" s="116"/>
      <c r="AQ56"/>
      <c r="AR56"/>
      <c r="AS56"/>
      <c r="AT56"/>
      <c r="AU56"/>
      <c r="AV56" s="35"/>
      <c r="AW56"/>
      <c r="AX56"/>
      <c r="AY56"/>
      <c r="AZ56"/>
      <c r="BA56"/>
      <c r="BB56"/>
      <c r="BC56"/>
      <c r="BD56"/>
      <c r="BE56"/>
      <c r="BG56"/>
      <c r="BH56"/>
      <c r="BI56"/>
    </row>
    <row r="57" spans="1:70" x14ac:dyDescent="0.25">
      <c r="A57"/>
      <c r="P57"/>
      <c r="Q57"/>
      <c r="R57"/>
      <c r="S57"/>
      <c r="T57"/>
      <c r="U57"/>
      <c r="V57"/>
      <c r="W57"/>
      <c r="X57"/>
      <c r="Y57"/>
      <c r="Z57"/>
      <c r="AA57"/>
      <c r="AB57"/>
      <c r="AC57" s="116"/>
      <c r="AD57"/>
      <c r="AE57"/>
      <c r="AF57"/>
      <c r="AG57"/>
      <c r="AH57"/>
      <c r="AI57" s="35"/>
      <c r="AJ57"/>
      <c r="AK57"/>
      <c r="AL57"/>
      <c r="AM57"/>
      <c r="AN57"/>
      <c r="AO57"/>
      <c r="AP57" s="116"/>
      <c r="AQ57"/>
      <c r="AR57"/>
      <c r="AS57"/>
      <c r="AT57"/>
      <c r="AU57"/>
      <c r="AV57" s="35"/>
      <c r="AW57"/>
      <c r="AX57"/>
      <c r="AY57"/>
      <c r="AZ57"/>
      <c r="BA57"/>
      <c r="BB57"/>
      <c r="BC57"/>
      <c r="BD57"/>
      <c r="BE57"/>
      <c r="BG57"/>
      <c r="BH57"/>
      <c r="BI57"/>
    </row>
    <row r="58" spans="1:70" x14ac:dyDescent="0.25">
      <c r="A58"/>
      <c r="P58"/>
      <c r="Q58"/>
      <c r="R58"/>
      <c r="S58"/>
      <c r="T58"/>
      <c r="U58"/>
      <c r="V58"/>
      <c r="W58"/>
      <c r="X58"/>
      <c r="Y58"/>
      <c r="Z58"/>
      <c r="AA58"/>
      <c r="AB58"/>
      <c r="AC58" s="116"/>
      <c r="AD58"/>
      <c r="AE58"/>
      <c r="AF58"/>
      <c r="AG58"/>
      <c r="AH58"/>
      <c r="AI58" s="35"/>
      <c r="AJ58"/>
      <c r="AK58"/>
      <c r="AL58"/>
      <c r="AM58"/>
      <c r="AN58"/>
      <c r="AO58"/>
      <c r="AP58" s="116"/>
      <c r="AQ58"/>
      <c r="AR58"/>
      <c r="AS58"/>
      <c r="AT58"/>
      <c r="AU58"/>
      <c r="AV58" s="35"/>
      <c r="AW58"/>
      <c r="AX58"/>
      <c r="AY58"/>
      <c r="AZ58"/>
      <c r="BA58"/>
      <c r="BB58"/>
      <c r="BC58"/>
      <c r="BD58"/>
      <c r="BE58"/>
      <c r="BG58"/>
      <c r="BH58"/>
      <c r="BI58"/>
    </row>
    <row r="59" spans="1:70" x14ac:dyDescent="0.25">
      <c r="A59"/>
      <c r="P59"/>
      <c r="Q59"/>
      <c r="R59"/>
      <c r="S59"/>
      <c r="T59"/>
      <c r="U59"/>
      <c r="V59"/>
      <c r="W59"/>
      <c r="X59"/>
      <c r="Y59"/>
      <c r="Z59"/>
      <c r="AA59"/>
      <c r="AB59"/>
      <c r="AC59" s="116"/>
      <c r="AD59"/>
      <c r="AE59"/>
      <c r="AF59"/>
      <c r="AG59"/>
      <c r="AH59"/>
      <c r="AI59" s="35"/>
      <c r="AJ59"/>
      <c r="AK59"/>
      <c r="AL59"/>
      <c r="AM59"/>
      <c r="AN59"/>
      <c r="AO59"/>
      <c r="AP59" s="116"/>
      <c r="AQ59"/>
      <c r="AR59"/>
      <c r="AS59"/>
      <c r="AT59"/>
      <c r="AU59"/>
      <c r="AV59" s="35"/>
      <c r="AW59"/>
      <c r="AX59"/>
      <c r="AY59"/>
      <c r="AZ59"/>
      <c r="BA59"/>
      <c r="BB59"/>
      <c r="BC59"/>
      <c r="BD59"/>
      <c r="BE59"/>
      <c r="BG59"/>
      <c r="BH59"/>
      <c r="BI59"/>
    </row>
    <row r="60" spans="1:70" x14ac:dyDescent="0.25">
      <c r="A60"/>
      <c r="P60"/>
      <c r="Q60"/>
      <c r="R60"/>
      <c r="S60"/>
      <c r="T60"/>
      <c r="U60"/>
      <c r="V60"/>
      <c r="W60"/>
      <c r="X60"/>
      <c r="Y60"/>
      <c r="Z60"/>
      <c r="AA60"/>
      <c r="AB60"/>
      <c r="AC60" s="116"/>
      <c r="AD60"/>
      <c r="AE60"/>
      <c r="AF60"/>
      <c r="AG60"/>
      <c r="AH60"/>
      <c r="AI60" s="35"/>
      <c r="AJ60"/>
      <c r="AK60"/>
      <c r="AL60"/>
      <c r="AM60"/>
      <c r="AN60"/>
      <c r="AO60"/>
      <c r="AP60" s="116"/>
      <c r="AQ60"/>
      <c r="AR60"/>
      <c r="AS60"/>
      <c r="AT60"/>
      <c r="AU60"/>
      <c r="AV60" s="35"/>
      <c r="AW60"/>
      <c r="AX60"/>
      <c r="AY60"/>
      <c r="AZ60"/>
      <c r="BA60"/>
      <c r="BB60"/>
      <c r="BC60"/>
      <c r="BD60"/>
      <c r="BE60"/>
      <c r="BG60"/>
      <c r="BH60"/>
      <c r="BI60"/>
    </row>
    <row r="61" spans="1:70" x14ac:dyDescent="0.25">
      <c r="A61"/>
      <c r="P61"/>
      <c r="Q61"/>
      <c r="R61"/>
      <c r="S61"/>
      <c r="T61"/>
      <c r="U61"/>
      <c r="V61"/>
      <c r="W61"/>
      <c r="X61"/>
      <c r="Y61"/>
      <c r="Z61"/>
      <c r="AA61"/>
      <c r="AB61"/>
      <c r="AC61" s="116"/>
      <c r="AD61"/>
      <c r="AE61"/>
      <c r="AF61"/>
      <c r="AG61"/>
      <c r="AH61"/>
      <c r="AI61" s="35"/>
      <c r="AJ61"/>
      <c r="AK61"/>
      <c r="AL61"/>
      <c r="AM61"/>
      <c r="AN61"/>
      <c r="AO61"/>
      <c r="AP61" s="116"/>
      <c r="AQ61"/>
      <c r="AR61"/>
      <c r="AS61"/>
      <c r="AT61"/>
      <c r="AU61"/>
      <c r="AV61" s="35"/>
      <c r="AW61"/>
      <c r="AX61"/>
      <c r="AY61"/>
      <c r="AZ61"/>
      <c r="BA61"/>
      <c r="BB61"/>
      <c r="BC61"/>
      <c r="BD61"/>
      <c r="BE61"/>
      <c r="BG61"/>
      <c r="BH61"/>
      <c r="BI61"/>
    </row>
    <row r="62" spans="1:70" x14ac:dyDescent="0.25">
      <c r="A62"/>
      <c r="P62"/>
      <c r="Q62"/>
      <c r="R62"/>
      <c r="S62"/>
      <c r="T62"/>
      <c r="U62"/>
      <c r="V62"/>
      <c r="W62"/>
      <c r="X62"/>
      <c r="Y62"/>
      <c r="Z62"/>
      <c r="AA62"/>
      <c r="AB62"/>
      <c r="AC62" s="116"/>
      <c r="AD62"/>
      <c r="AE62"/>
      <c r="AF62"/>
      <c r="AG62"/>
      <c r="AH62"/>
      <c r="AI62" s="35"/>
      <c r="AJ62"/>
      <c r="AK62"/>
      <c r="AL62"/>
      <c r="AM62"/>
      <c r="AN62"/>
      <c r="AO62"/>
      <c r="AP62" s="116"/>
      <c r="AQ62"/>
      <c r="AR62"/>
      <c r="AS62"/>
      <c r="AT62"/>
      <c r="AU62"/>
      <c r="AV62" s="35"/>
      <c r="AW62"/>
      <c r="AX62"/>
      <c r="AY62"/>
      <c r="AZ62"/>
      <c r="BA62"/>
      <c r="BB62"/>
      <c r="BC62"/>
      <c r="BD62"/>
      <c r="BE62"/>
      <c r="BG62"/>
      <c r="BH62"/>
      <c r="BI62"/>
    </row>
    <row r="63" spans="1:70" x14ac:dyDescent="0.25">
      <c r="A63"/>
      <c r="P63"/>
      <c r="Q63"/>
      <c r="R63"/>
      <c r="S63"/>
      <c r="T63"/>
      <c r="U63"/>
      <c r="V63"/>
      <c r="W63"/>
      <c r="X63"/>
      <c r="Y63"/>
      <c r="Z63"/>
      <c r="AA63"/>
      <c r="AB63"/>
      <c r="AC63" s="116"/>
      <c r="AD63"/>
      <c r="AE63"/>
      <c r="AF63"/>
      <c r="AG63"/>
      <c r="AH63"/>
      <c r="AI63" s="35"/>
      <c r="AJ63"/>
      <c r="AK63"/>
      <c r="AL63"/>
      <c r="AM63"/>
      <c r="AN63"/>
      <c r="AO63"/>
      <c r="AP63" s="116"/>
      <c r="AQ63"/>
      <c r="AR63"/>
      <c r="AS63"/>
      <c r="AT63"/>
      <c r="AU63"/>
      <c r="AV63" s="35"/>
      <c r="AW63"/>
      <c r="AX63"/>
      <c r="AY63"/>
      <c r="AZ63"/>
      <c r="BA63"/>
      <c r="BB63"/>
      <c r="BC63"/>
      <c r="BD63"/>
      <c r="BE63"/>
      <c r="BG63"/>
      <c r="BH63"/>
      <c r="BI63"/>
    </row>
    <row r="64" spans="1:70" x14ac:dyDescent="0.25">
      <c r="A64"/>
      <c r="P64"/>
      <c r="Q64"/>
      <c r="R64"/>
      <c r="S64"/>
      <c r="T64"/>
      <c r="U64"/>
      <c r="V64"/>
      <c r="W64"/>
      <c r="X64"/>
      <c r="Y64"/>
      <c r="Z64"/>
      <c r="AA64"/>
      <c r="AB64"/>
      <c r="AC64" s="116"/>
      <c r="AD64"/>
      <c r="AE64"/>
      <c r="AF64"/>
      <c r="AG64"/>
      <c r="AH64"/>
      <c r="AI64" s="35"/>
      <c r="AJ64"/>
      <c r="AK64"/>
      <c r="AL64"/>
      <c r="AM64"/>
      <c r="AN64"/>
      <c r="AO64"/>
      <c r="AP64" s="116"/>
      <c r="AQ64"/>
      <c r="AR64"/>
      <c r="AS64"/>
      <c r="AT64"/>
      <c r="AU64"/>
      <c r="AV64" s="35"/>
      <c r="AW64"/>
      <c r="AX64"/>
      <c r="AY64"/>
      <c r="AZ64"/>
      <c r="BA64"/>
      <c r="BB64"/>
      <c r="BC64"/>
      <c r="BD64"/>
      <c r="BE64"/>
      <c r="BG64"/>
      <c r="BH64"/>
      <c r="BI64"/>
    </row>
    <row r="65" spans="1:61" x14ac:dyDescent="0.25">
      <c r="A65"/>
      <c r="P65"/>
      <c r="Q65"/>
      <c r="R65"/>
      <c r="S65"/>
      <c r="T65"/>
      <c r="U65"/>
      <c r="V65"/>
      <c r="W65"/>
      <c r="X65"/>
      <c r="Y65"/>
      <c r="Z65"/>
      <c r="AA65"/>
      <c r="AB65"/>
      <c r="AC65" s="116"/>
      <c r="AD65"/>
      <c r="AE65"/>
      <c r="AF65"/>
      <c r="AG65"/>
      <c r="AH65"/>
      <c r="AI65" s="35"/>
      <c r="AJ65"/>
      <c r="AK65"/>
      <c r="AL65"/>
      <c r="AM65"/>
      <c r="AN65"/>
      <c r="AO65"/>
      <c r="AP65" s="116"/>
      <c r="AQ65"/>
      <c r="AR65"/>
      <c r="AS65"/>
      <c r="AT65"/>
      <c r="AU65"/>
      <c r="AV65" s="35"/>
      <c r="AW65"/>
      <c r="AX65"/>
      <c r="AY65"/>
      <c r="AZ65"/>
      <c r="BA65"/>
      <c r="BB65"/>
      <c r="BC65"/>
      <c r="BD65"/>
      <c r="BE65"/>
      <c r="BG65"/>
      <c r="BH65"/>
      <c r="BI65"/>
    </row>
    <row r="66" spans="1:61" x14ac:dyDescent="0.25">
      <c r="A66"/>
      <c r="P66"/>
      <c r="Q66"/>
      <c r="R66"/>
      <c r="S66"/>
      <c r="T66"/>
      <c r="U66"/>
      <c r="V66"/>
      <c r="W66"/>
      <c r="X66"/>
      <c r="Y66"/>
      <c r="Z66"/>
      <c r="AA66"/>
      <c r="AB66"/>
      <c r="AC66" s="116"/>
      <c r="AD66"/>
      <c r="AE66"/>
      <c r="AF66"/>
      <c r="AG66"/>
      <c r="AH66"/>
      <c r="AI66" s="35"/>
      <c r="AJ66"/>
      <c r="AK66"/>
      <c r="AL66"/>
      <c r="AM66"/>
      <c r="AN66"/>
      <c r="AO66"/>
      <c r="AP66" s="116"/>
      <c r="AQ66"/>
      <c r="AR66"/>
      <c r="AS66"/>
      <c r="AT66"/>
      <c r="AU66"/>
      <c r="AV66" s="35"/>
      <c r="AW66"/>
      <c r="AX66"/>
      <c r="AY66"/>
      <c r="AZ66"/>
      <c r="BA66"/>
      <c r="BB66"/>
      <c r="BC66"/>
      <c r="BD66"/>
      <c r="BE66"/>
      <c r="BG66"/>
      <c r="BH66"/>
      <c r="BI66"/>
    </row>
    <row r="67" spans="1:61" x14ac:dyDescent="0.25">
      <c r="A67"/>
      <c r="N67" s="23"/>
      <c r="O67" s="23"/>
      <c r="P67"/>
      <c r="Q67"/>
      <c r="R67"/>
      <c r="S67"/>
      <c r="T67"/>
      <c r="U67"/>
      <c r="V67"/>
      <c r="W67"/>
      <c r="X67"/>
      <c r="Y67"/>
      <c r="Z67"/>
      <c r="AA67"/>
      <c r="AB67"/>
      <c r="AC67" s="116"/>
      <c r="AD67"/>
      <c r="AE67"/>
      <c r="AF67"/>
      <c r="AG67"/>
      <c r="AH67"/>
      <c r="AI67" s="35"/>
      <c r="AJ67"/>
      <c r="AK67"/>
      <c r="AL67"/>
      <c r="AM67"/>
      <c r="AN67"/>
      <c r="AO67"/>
      <c r="AP67" s="116"/>
      <c r="AQ67"/>
      <c r="AR67"/>
      <c r="AS67"/>
      <c r="AT67"/>
      <c r="AU67"/>
      <c r="AV67" s="35"/>
      <c r="AW67"/>
      <c r="AX67"/>
      <c r="AY67"/>
      <c r="AZ67"/>
      <c r="BA67"/>
      <c r="BB67"/>
      <c r="BC67"/>
      <c r="BD67"/>
      <c r="BE67"/>
      <c r="BG67"/>
      <c r="BH67"/>
      <c r="BI67"/>
    </row>
    <row r="68" spans="1:61" x14ac:dyDescent="0.25">
      <c r="A68"/>
      <c r="P68"/>
      <c r="Q68"/>
      <c r="R68"/>
      <c r="S68"/>
      <c r="T68"/>
      <c r="U68"/>
      <c r="V68"/>
      <c r="W68"/>
      <c r="X68"/>
      <c r="Y68"/>
      <c r="Z68"/>
      <c r="AA68"/>
      <c r="AB68"/>
      <c r="AC68" s="116"/>
      <c r="AD68"/>
      <c r="AE68"/>
      <c r="AF68"/>
      <c r="AG68"/>
      <c r="AH68"/>
      <c r="AI68" s="35"/>
      <c r="AJ68"/>
      <c r="AK68"/>
      <c r="AL68"/>
      <c r="AM68"/>
      <c r="AN68"/>
      <c r="AO68"/>
      <c r="AP68" s="116"/>
      <c r="AQ68"/>
      <c r="AR68"/>
      <c r="AS68"/>
      <c r="AT68"/>
      <c r="AU68"/>
      <c r="AV68" s="35"/>
      <c r="AW68"/>
      <c r="AX68"/>
      <c r="AY68"/>
      <c r="AZ68"/>
      <c r="BA68"/>
      <c r="BB68"/>
      <c r="BC68"/>
      <c r="BD68"/>
      <c r="BE68"/>
      <c r="BG68"/>
      <c r="BH68"/>
      <c r="BI68"/>
    </row>
    <row r="69" spans="1:61" x14ac:dyDescent="0.25">
      <c r="A69"/>
      <c r="N69" s="23"/>
      <c r="O69" s="23"/>
      <c r="P69"/>
      <c r="Q69"/>
      <c r="R69"/>
      <c r="S69"/>
      <c r="T69"/>
      <c r="U69"/>
      <c r="V69"/>
      <c r="W69"/>
      <c r="X69"/>
      <c r="Y69"/>
      <c r="Z69"/>
      <c r="AA69"/>
      <c r="AB69"/>
      <c r="AC69" s="116"/>
      <c r="AD69"/>
      <c r="AE69"/>
      <c r="AF69"/>
      <c r="AG69"/>
      <c r="AH69"/>
      <c r="AI69" s="35"/>
      <c r="AJ69"/>
      <c r="AK69"/>
      <c r="AL69"/>
      <c r="AM69"/>
      <c r="AN69"/>
      <c r="AO69"/>
      <c r="AP69" s="116"/>
      <c r="AQ69"/>
      <c r="AR69"/>
      <c r="AS69"/>
      <c r="AT69"/>
      <c r="AU69"/>
      <c r="AV69" s="35"/>
      <c r="AW69"/>
      <c r="AX69"/>
      <c r="AY69"/>
      <c r="AZ69"/>
      <c r="BA69"/>
      <c r="BB69"/>
      <c r="BC69"/>
      <c r="BD69"/>
      <c r="BE69"/>
      <c r="BG69"/>
      <c r="BH69"/>
      <c r="BI69"/>
    </row>
    <row r="70" spans="1:61" x14ac:dyDescent="0.25">
      <c r="A70"/>
      <c r="P70"/>
      <c r="Q70"/>
      <c r="R70"/>
      <c r="S70"/>
      <c r="T70"/>
      <c r="U70"/>
      <c r="V70"/>
      <c r="W70"/>
      <c r="X70"/>
      <c r="Y70"/>
      <c r="Z70"/>
      <c r="AA70"/>
      <c r="AB70"/>
      <c r="AC70" s="116"/>
      <c r="AD70"/>
      <c r="AE70"/>
      <c r="AF70"/>
      <c r="AG70"/>
      <c r="AH70"/>
      <c r="AI70" s="35"/>
      <c r="AJ70"/>
      <c r="AK70"/>
      <c r="AL70"/>
      <c r="AM70"/>
      <c r="AN70"/>
      <c r="AO70"/>
      <c r="AP70" s="116"/>
      <c r="AQ70"/>
      <c r="AR70"/>
      <c r="AS70"/>
      <c r="AT70"/>
      <c r="AU70"/>
      <c r="AV70" s="35"/>
      <c r="AW70"/>
      <c r="AX70"/>
      <c r="AY70"/>
      <c r="AZ70"/>
      <c r="BA70"/>
      <c r="BB70"/>
      <c r="BC70"/>
      <c r="BD70"/>
      <c r="BE70"/>
      <c r="BG70"/>
      <c r="BH70"/>
      <c r="BI70"/>
    </row>
    <row r="71" spans="1:61" x14ac:dyDescent="0.25">
      <c r="A71"/>
      <c r="P71"/>
      <c r="Q71"/>
      <c r="R71"/>
      <c r="S71"/>
      <c r="T71"/>
      <c r="U71"/>
      <c r="V71"/>
      <c r="W71"/>
      <c r="X71"/>
      <c r="Y71"/>
      <c r="Z71"/>
      <c r="AA71"/>
      <c r="AB71"/>
      <c r="AC71" s="116"/>
      <c r="AD71"/>
      <c r="AE71"/>
      <c r="AF71"/>
      <c r="AG71"/>
      <c r="AH71"/>
      <c r="AI71" s="35"/>
      <c r="AJ71"/>
      <c r="AK71"/>
      <c r="AL71"/>
      <c r="AM71"/>
      <c r="AN71"/>
      <c r="AO71"/>
      <c r="AP71" s="116"/>
      <c r="AQ71"/>
      <c r="AR71"/>
      <c r="AS71"/>
      <c r="AT71"/>
      <c r="AU71"/>
      <c r="AV71" s="35"/>
      <c r="AW71"/>
      <c r="AX71"/>
      <c r="AY71"/>
      <c r="AZ71"/>
      <c r="BA71"/>
      <c r="BB71"/>
      <c r="BC71"/>
      <c r="BD71"/>
      <c r="BE71"/>
      <c r="BG71"/>
      <c r="BH71"/>
      <c r="BI71"/>
    </row>
    <row r="72" spans="1:61" x14ac:dyDescent="0.25">
      <c r="A72"/>
      <c r="P72"/>
      <c r="Q72"/>
      <c r="R72"/>
      <c r="S72"/>
      <c r="T72"/>
      <c r="U72"/>
      <c r="V72"/>
      <c r="W72"/>
      <c r="X72"/>
      <c r="Y72"/>
      <c r="Z72"/>
      <c r="AA72"/>
      <c r="AB72"/>
      <c r="AC72" s="116"/>
      <c r="AD72"/>
      <c r="AE72"/>
      <c r="AF72"/>
      <c r="AG72"/>
      <c r="AH72"/>
      <c r="AI72" s="35"/>
      <c r="AJ72"/>
      <c r="AK72"/>
      <c r="AL72"/>
      <c r="AM72"/>
      <c r="AN72"/>
      <c r="AO72"/>
      <c r="AP72" s="116"/>
      <c r="AQ72"/>
      <c r="AR72"/>
      <c r="AS72"/>
      <c r="AT72"/>
      <c r="AU72"/>
      <c r="AV72" s="35"/>
      <c r="AW72"/>
      <c r="AX72"/>
      <c r="AY72"/>
      <c r="AZ72"/>
      <c r="BA72"/>
      <c r="BB72"/>
      <c r="BC72"/>
      <c r="BD72"/>
      <c r="BE72"/>
      <c r="BG72"/>
      <c r="BH72"/>
      <c r="BI72"/>
    </row>
    <row r="73" spans="1:61" x14ac:dyDescent="0.25">
      <c r="A73"/>
      <c r="P73"/>
      <c r="Q73"/>
      <c r="R73"/>
      <c r="S73"/>
      <c r="T73"/>
      <c r="U73"/>
      <c r="V73"/>
      <c r="W73"/>
      <c r="X73"/>
      <c r="Y73"/>
      <c r="Z73"/>
      <c r="AA73"/>
      <c r="AB73"/>
      <c r="AC73" s="116"/>
      <c r="AD73"/>
      <c r="AE73"/>
      <c r="AF73"/>
      <c r="AG73"/>
      <c r="AH73"/>
      <c r="AI73" s="35"/>
      <c r="AJ73"/>
      <c r="AK73"/>
      <c r="AL73"/>
      <c r="AM73"/>
      <c r="AN73"/>
      <c r="AO73"/>
      <c r="AP73" s="116"/>
      <c r="AQ73"/>
      <c r="AR73"/>
      <c r="AS73"/>
      <c r="AT73"/>
      <c r="AU73"/>
      <c r="AV73" s="35"/>
      <c r="AW73"/>
      <c r="AX73"/>
      <c r="AY73"/>
      <c r="AZ73"/>
      <c r="BA73"/>
      <c r="BB73"/>
      <c r="BC73"/>
      <c r="BD73"/>
      <c r="BE73"/>
      <c r="BG73"/>
      <c r="BH73"/>
      <c r="BI73"/>
    </row>
    <row r="74" spans="1:61" x14ac:dyDescent="0.25">
      <c r="A74"/>
      <c r="P74"/>
      <c r="Q74"/>
      <c r="R74"/>
      <c r="S74"/>
      <c r="T74"/>
      <c r="U74"/>
      <c r="V74"/>
      <c r="W74"/>
      <c r="X74"/>
      <c r="Y74"/>
      <c r="Z74"/>
      <c r="AA74"/>
      <c r="AB74"/>
      <c r="AC74" s="116"/>
      <c r="AD74"/>
      <c r="AE74"/>
      <c r="AF74"/>
      <c r="AG74"/>
      <c r="AH74"/>
      <c r="AI74" s="35"/>
      <c r="AJ74"/>
      <c r="AK74"/>
      <c r="AL74"/>
      <c r="AM74"/>
      <c r="AN74"/>
      <c r="AO74"/>
      <c r="AP74" s="116"/>
      <c r="AQ74"/>
      <c r="AR74"/>
      <c r="AS74"/>
      <c r="AT74"/>
      <c r="AU74"/>
      <c r="AV74" s="35"/>
      <c r="AW74"/>
      <c r="AX74"/>
      <c r="AY74"/>
      <c r="AZ74"/>
      <c r="BA74"/>
      <c r="BB74"/>
      <c r="BC74"/>
      <c r="BD74"/>
      <c r="BE74"/>
      <c r="BG74"/>
      <c r="BH74"/>
      <c r="BI74"/>
    </row>
    <row r="75" spans="1:61" x14ac:dyDescent="0.25">
      <c r="A75"/>
      <c r="P75"/>
      <c r="Q75"/>
      <c r="R75"/>
      <c r="S75"/>
      <c r="T75"/>
      <c r="U75"/>
      <c r="V75"/>
      <c r="W75"/>
      <c r="X75"/>
      <c r="Y75"/>
      <c r="Z75"/>
      <c r="AA75"/>
      <c r="AB75"/>
      <c r="AC75" s="116"/>
      <c r="AD75"/>
      <c r="AE75"/>
      <c r="AF75"/>
      <c r="AG75"/>
      <c r="AH75"/>
      <c r="AI75" s="35"/>
      <c r="AJ75"/>
      <c r="AK75"/>
      <c r="AL75"/>
      <c r="AM75"/>
      <c r="AN75"/>
      <c r="AO75"/>
      <c r="AP75" s="116"/>
      <c r="AQ75"/>
      <c r="AR75"/>
      <c r="AS75"/>
      <c r="AT75"/>
      <c r="AU75"/>
      <c r="AV75" s="35"/>
      <c r="AW75"/>
      <c r="AX75"/>
      <c r="AY75"/>
      <c r="AZ75"/>
      <c r="BA75"/>
      <c r="BB75"/>
      <c r="BC75"/>
      <c r="BD75"/>
      <c r="BE75"/>
      <c r="BG75"/>
      <c r="BH75"/>
      <c r="BI75"/>
    </row>
    <row r="76" spans="1:61" x14ac:dyDescent="0.25">
      <c r="A76"/>
      <c r="P76"/>
      <c r="Q76"/>
      <c r="R76"/>
      <c r="S76"/>
      <c r="T76"/>
      <c r="U76"/>
      <c r="V76"/>
      <c r="W76"/>
      <c r="X76"/>
      <c r="Y76"/>
      <c r="Z76"/>
      <c r="AA76"/>
      <c r="AB76"/>
      <c r="AC76" s="116"/>
      <c r="AD76"/>
      <c r="AE76"/>
      <c r="AF76"/>
      <c r="AG76"/>
      <c r="AH76"/>
      <c r="AI76" s="35"/>
      <c r="AJ76"/>
      <c r="AK76"/>
      <c r="AL76"/>
      <c r="AM76"/>
      <c r="AN76"/>
      <c r="AO76"/>
      <c r="AP76" s="116"/>
      <c r="AQ76"/>
      <c r="AR76"/>
      <c r="AS76"/>
      <c r="AT76"/>
      <c r="AU76"/>
      <c r="AV76" s="35"/>
      <c r="AW76"/>
      <c r="AX76"/>
      <c r="AY76"/>
      <c r="AZ76"/>
      <c r="BA76"/>
      <c r="BB76"/>
      <c r="BC76"/>
      <c r="BD76"/>
      <c r="BE76"/>
      <c r="BG76"/>
      <c r="BH76"/>
      <c r="BI76"/>
    </row>
    <row r="77" spans="1:61" x14ac:dyDescent="0.25">
      <c r="A77"/>
      <c r="P77"/>
      <c r="Q77"/>
      <c r="R77"/>
      <c r="S77"/>
      <c r="T77"/>
      <c r="U77"/>
      <c r="V77"/>
      <c r="W77"/>
      <c r="X77"/>
      <c r="Y77"/>
      <c r="Z77"/>
      <c r="AA77"/>
      <c r="AB77"/>
      <c r="AC77" s="116"/>
      <c r="AD77"/>
      <c r="AE77"/>
      <c r="AF77"/>
      <c r="AG77"/>
      <c r="AH77"/>
      <c r="AI77" s="35"/>
      <c r="AJ77"/>
      <c r="AK77"/>
      <c r="AL77"/>
      <c r="AM77"/>
      <c r="AN77"/>
      <c r="AO77"/>
      <c r="AP77" s="116"/>
      <c r="AQ77"/>
      <c r="AR77"/>
      <c r="AS77"/>
      <c r="AT77"/>
      <c r="AU77"/>
      <c r="AV77" s="35"/>
      <c r="AW77"/>
      <c r="AX77"/>
      <c r="AY77"/>
      <c r="AZ77"/>
      <c r="BA77"/>
      <c r="BB77"/>
      <c r="BC77"/>
      <c r="BD77"/>
      <c r="BE77"/>
      <c r="BG77"/>
      <c r="BH77"/>
      <c r="BI77"/>
    </row>
    <row r="78" spans="1:61" x14ac:dyDescent="0.25">
      <c r="A78"/>
      <c r="P78"/>
      <c r="Q78"/>
      <c r="R78"/>
      <c r="S78"/>
      <c r="T78"/>
      <c r="U78"/>
      <c r="V78"/>
      <c r="W78"/>
      <c r="X78"/>
      <c r="Y78"/>
      <c r="Z78"/>
      <c r="AA78"/>
      <c r="AB78"/>
      <c r="AC78" s="116"/>
      <c r="AD78"/>
      <c r="AE78"/>
      <c r="AF78"/>
      <c r="AG78"/>
      <c r="AH78"/>
      <c r="AI78" s="35"/>
      <c r="AJ78"/>
      <c r="AK78"/>
      <c r="AL78"/>
      <c r="AM78"/>
      <c r="AN78"/>
      <c r="AO78"/>
      <c r="AP78" s="116"/>
      <c r="AQ78"/>
      <c r="AR78"/>
      <c r="AS78"/>
      <c r="AT78"/>
      <c r="AU78"/>
      <c r="AV78" s="35"/>
      <c r="AW78"/>
      <c r="AX78"/>
      <c r="AY78"/>
      <c r="AZ78"/>
      <c r="BA78"/>
      <c r="BB78"/>
      <c r="BC78"/>
      <c r="BD78"/>
      <c r="BE78"/>
      <c r="BG78"/>
      <c r="BH78"/>
      <c r="BI78"/>
    </row>
    <row r="79" spans="1:61" x14ac:dyDescent="0.25">
      <c r="A79"/>
      <c r="P79"/>
      <c r="Q79"/>
      <c r="R79"/>
      <c r="S79"/>
      <c r="T79"/>
      <c r="U79"/>
      <c r="V79"/>
      <c r="W79"/>
      <c r="X79"/>
      <c r="Y79"/>
      <c r="Z79"/>
      <c r="AA79"/>
      <c r="AB79"/>
      <c r="AC79" s="116"/>
      <c r="AD79"/>
      <c r="AE79"/>
      <c r="AF79"/>
      <c r="AG79"/>
      <c r="AH79"/>
      <c r="AI79" s="35"/>
      <c r="AJ79"/>
      <c r="AK79"/>
      <c r="AL79"/>
      <c r="AM79"/>
      <c r="AN79"/>
      <c r="AO79"/>
      <c r="AP79" s="116"/>
      <c r="AQ79"/>
      <c r="AR79"/>
      <c r="AS79"/>
      <c r="AT79"/>
      <c r="AU79"/>
      <c r="AV79" s="35"/>
      <c r="AW79"/>
      <c r="AX79"/>
      <c r="AY79"/>
      <c r="AZ79"/>
      <c r="BA79"/>
      <c r="BB79"/>
      <c r="BC79"/>
      <c r="BD79"/>
      <c r="BE79"/>
      <c r="BG79"/>
      <c r="BH79"/>
      <c r="BI79"/>
    </row>
    <row r="80" spans="1:61" x14ac:dyDescent="0.25">
      <c r="A80"/>
      <c r="P80"/>
      <c r="Q80"/>
      <c r="R80"/>
      <c r="S80"/>
      <c r="T80"/>
      <c r="U80"/>
      <c r="V80"/>
      <c r="W80"/>
      <c r="X80"/>
      <c r="Y80"/>
      <c r="Z80"/>
      <c r="AA80"/>
      <c r="AB80"/>
      <c r="AC80" s="116"/>
      <c r="AD80"/>
      <c r="AE80"/>
      <c r="AF80"/>
      <c r="AG80"/>
      <c r="AH80"/>
      <c r="AI80" s="35"/>
      <c r="AJ80"/>
      <c r="AK80"/>
      <c r="AL80"/>
      <c r="AM80"/>
      <c r="AN80"/>
      <c r="AO80"/>
      <c r="AP80" s="116"/>
      <c r="AQ80"/>
      <c r="AR80"/>
      <c r="AS80"/>
      <c r="AT80"/>
      <c r="AU80"/>
      <c r="AV80" s="35"/>
      <c r="AW80"/>
      <c r="AX80"/>
      <c r="AY80"/>
      <c r="AZ80"/>
      <c r="BA80"/>
      <c r="BB80"/>
      <c r="BC80"/>
      <c r="BD80"/>
      <c r="BE80"/>
      <c r="BG80"/>
      <c r="BH80"/>
      <c r="BI80"/>
    </row>
    <row r="81" spans="1:61" x14ac:dyDescent="0.25">
      <c r="A81"/>
      <c r="P81"/>
      <c r="Q81"/>
      <c r="R81"/>
      <c r="S81"/>
      <c r="T81"/>
      <c r="U81"/>
      <c r="V81"/>
      <c r="W81"/>
      <c r="X81"/>
      <c r="Y81"/>
      <c r="Z81"/>
      <c r="AA81"/>
      <c r="AB81"/>
      <c r="AC81" s="116"/>
      <c r="AD81"/>
      <c r="AE81"/>
      <c r="AF81"/>
      <c r="AG81"/>
      <c r="AH81"/>
      <c r="AI81" s="35"/>
      <c r="AJ81"/>
      <c r="AK81"/>
      <c r="AL81"/>
      <c r="AM81"/>
      <c r="AN81"/>
      <c r="AO81"/>
      <c r="AP81" s="116"/>
      <c r="AQ81"/>
      <c r="AR81"/>
      <c r="AS81"/>
      <c r="AT81"/>
      <c r="AU81"/>
      <c r="AV81" s="35"/>
      <c r="AW81"/>
      <c r="AX81"/>
      <c r="AY81"/>
      <c r="AZ81"/>
      <c r="BA81"/>
      <c r="BB81"/>
      <c r="BC81"/>
      <c r="BD81"/>
      <c r="BE81"/>
      <c r="BG81"/>
      <c r="BH81"/>
      <c r="BI81"/>
    </row>
    <row r="82" spans="1:61" x14ac:dyDescent="0.25">
      <c r="A82"/>
      <c r="N82" s="23"/>
      <c r="O82" s="23"/>
      <c r="P82"/>
      <c r="Q82"/>
      <c r="R82"/>
      <c r="S82"/>
      <c r="T82"/>
      <c r="U82"/>
      <c r="V82"/>
      <c r="W82"/>
      <c r="X82"/>
      <c r="Y82"/>
      <c r="Z82"/>
      <c r="AA82"/>
      <c r="AB82"/>
      <c r="AC82" s="116"/>
      <c r="AD82"/>
      <c r="AE82"/>
      <c r="AF82"/>
      <c r="AG82"/>
      <c r="AH82"/>
      <c r="AI82" s="35"/>
      <c r="AJ82"/>
      <c r="AK82"/>
      <c r="AL82"/>
      <c r="AM82"/>
      <c r="AN82"/>
      <c r="AO82"/>
      <c r="AP82" s="116"/>
      <c r="AQ82"/>
      <c r="AR82"/>
      <c r="AS82"/>
      <c r="AT82"/>
      <c r="AU82"/>
      <c r="AV82" s="35"/>
      <c r="AW82"/>
      <c r="AX82"/>
      <c r="AY82"/>
      <c r="AZ82"/>
      <c r="BA82"/>
      <c r="BB82"/>
      <c r="BC82"/>
      <c r="BD82"/>
      <c r="BE82"/>
      <c r="BG82"/>
      <c r="BH82"/>
      <c r="BI82"/>
    </row>
    <row r="83" spans="1:61" x14ac:dyDescent="0.25">
      <c r="A83"/>
      <c r="P83"/>
      <c r="Q83"/>
      <c r="R83"/>
      <c r="S83"/>
      <c r="T83"/>
      <c r="U83"/>
      <c r="V83"/>
      <c r="W83"/>
      <c r="X83"/>
      <c r="Y83"/>
      <c r="Z83"/>
      <c r="AA83"/>
      <c r="AB83"/>
      <c r="AC83" s="116"/>
      <c r="AD83"/>
      <c r="AE83"/>
      <c r="AF83"/>
      <c r="AG83"/>
      <c r="AH83"/>
      <c r="AI83" s="35"/>
      <c r="AJ83"/>
      <c r="AK83"/>
      <c r="AL83"/>
      <c r="AM83"/>
      <c r="AN83"/>
      <c r="AO83"/>
      <c r="AP83" s="116"/>
      <c r="AQ83"/>
      <c r="AR83"/>
      <c r="AS83"/>
      <c r="AT83"/>
      <c r="AU83"/>
      <c r="AV83" s="35"/>
      <c r="AW83"/>
      <c r="AX83"/>
      <c r="AY83"/>
      <c r="AZ83"/>
      <c r="BA83"/>
      <c r="BB83"/>
      <c r="BC83"/>
      <c r="BD83"/>
      <c r="BE83"/>
      <c r="BG83"/>
      <c r="BH83"/>
      <c r="BI83"/>
    </row>
    <row r="84" spans="1:61" x14ac:dyDescent="0.25">
      <c r="A84"/>
      <c r="P84"/>
      <c r="Q84"/>
      <c r="R84"/>
      <c r="S84"/>
      <c r="T84"/>
      <c r="U84"/>
      <c r="V84"/>
      <c r="W84"/>
      <c r="X84"/>
      <c r="Y84"/>
      <c r="Z84"/>
      <c r="AA84"/>
      <c r="AB84"/>
      <c r="AC84" s="116"/>
      <c r="AD84"/>
      <c r="AE84"/>
      <c r="AF84"/>
      <c r="AG84"/>
      <c r="AH84"/>
      <c r="AI84" s="35"/>
      <c r="AJ84"/>
      <c r="AK84"/>
      <c r="AL84"/>
      <c r="AM84"/>
      <c r="AN84"/>
      <c r="AO84"/>
      <c r="AP84" s="116"/>
      <c r="AQ84"/>
      <c r="AR84"/>
      <c r="AS84"/>
      <c r="AT84"/>
      <c r="AU84"/>
      <c r="AV84" s="35"/>
      <c r="AW84"/>
      <c r="AX84"/>
      <c r="AY84"/>
      <c r="AZ84"/>
      <c r="BA84"/>
      <c r="BB84"/>
      <c r="BC84"/>
      <c r="BD84"/>
      <c r="BE84"/>
      <c r="BG84"/>
      <c r="BH84"/>
      <c r="BI84"/>
    </row>
    <row r="85" spans="1:61" x14ac:dyDescent="0.25">
      <c r="A85"/>
      <c r="N85" s="23"/>
      <c r="O85" s="23"/>
      <c r="P85"/>
      <c r="Q85"/>
      <c r="R85"/>
      <c r="S85"/>
      <c r="T85"/>
      <c r="U85"/>
      <c r="V85"/>
      <c r="W85"/>
      <c r="X85"/>
      <c r="Y85"/>
      <c r="Z85"/>
      <c r="AA85"/>
      <c r="AB85"/>
      <c r="AC85" s="116"/>
      <c r="AD85"/>
      <c r="AE85"/>
      <c r="AF85"/>
      <c r="AG85"/>
      <c r="AH85"/>
      <c r="AI85" s="35"/>
      <c r="AJ85"/>
      <c r="AK85"/>
      <c r="AL85"/>
      <c r="AM85"/>
      <c r="AN85"/>
      <c r="AO85"/>
      <c r="AP85" s="116"/>
      <c r="AQ85"/>
      <c r="AR85"/>
      <c r="AS85"/>
      <c r="AT85"/>
      <c r="AU85"/>
      <c r="AV85" s="35"/>
      <c r="AW85"/>
      <c r="AX85"/>
      <c r="AY85"/>
      <c r="AZ85"/>
      <c r="BA85"/>
      <c r="BB85"/>
      <c r="BC85"/>
      <c r="BD85"/>
      <c r="BE85"/>
      <c r="BG85"/>
      <c r="BH85"/>
      <c r="BI85"/>
    </row>
    <row r="86" spans="1:61" x14ac:dyDescent="0.25">
      <c r="A86"/>
      <c r="P86"/>
      <c r="Q86"/>
      <c r="R86"/>
      <c r="S86"/>
      <c r="T86"/>
      <c r="U86"/>
      <c r="V86"/>
      <c r="W86"/>
      <c r="X86"/>
      <c r="Y86"/>
      <c r="Z86"/>
      <c r="AA86"/>
      <c r="AB86"/>
      <c r="AC86" s="116"/>
      <c r="AD86"/>
      <c r="AE86"/>
      <c r="AF86"/>
      <c r="AG86"/>
      <c r="AH86"/>
      <c r="AI86" s="35"/>
      <c r="AJ86"/>
      <c r="AK86"/>
      <c r="AL86"/>
      <c r="AM86"/>
      <c r="AN86"/>
      <c r="AO86"/>
      <c r="AP86" s="116"/>
      <c r="AQ86"/>
      <c r="AR86"/>
      <c r="AS86"/>
      <c r="AT86"/>
      <c r="AU86"/>
      <c r="AV86" s="35"/>
      <c r="AW86"/>
      <c r="AX86"/>
      <c r="AY86"/>
      <c r="AZ86"/>
      <c r="BA86"/>
      <c r="BB86"/>
      <c r="BC86"/>
      <c r="BD86"/>
      <c r="BE86"/>
      <c r="BG86"/>
      <c r="BH86"/>
      <c r="BI86"/>
    </row>
    <row r="87" spans="1:61" x14ac:dyDescent="0.25">
      <c r="A87"/>
      <c r="N87" s="23"/>
      <c r="O87" s="23"/>
      <c r="P87"/>
      <c r="Q87"/>
      <c r="R87"/>
      <c r="S87"/>
      <c r="T87"/>
      <c r="U87"/>
      <c r="V87"/>
      <c r="W87"/>
      <c r="X87"/>
      <c r="Y87"/>
      <c r="Z87"/>
      <c r="AA87"/>
      <c r="AB87"/>
      <c r="AC87" s="116"/>
      <c r="AD87"/>
      <c r="AE87"/>
      <c r="AF87"/>
      <c r="AG87"/>
      <c r="AH87"/>
      <c r="AI87" s="35"/>
      <c r="AJ87"/>
      <c r="AK87"/>
      <c r="AL87"/>
      <c r="AM87"/>
      <c r="AN87"/>
      <c r="AO87"/>
      <c r="AP87" s="116"/>
      <c r="AQ87"/>
      <c r="AR87"/>
      <c r="AS87"/>
      <c r="AT87"/>
      <c r="AU87"/>
      <c r="AV87" s="35"/>
      <c r="AW87"/>
      <c r="AX87"/>
      <c r="AY87"/>
      <c r="AZ87"/>
      <c r="BA87"/>
      <c r="BB87"/>
      <c r="BC87"/>
      <c r="BD87"/>
      <c r="BE87"/>
      <c r="BG87"/>
      <c r="BH87"/>
      <c r="BI87"/>
    </row>
    <row r="88" spans="1:61" x14ac:dyDescent="0.25">
      <c r="A88"/>
      <c r="P88"/>
      <c r="Q88"/>
      <c r="R88"/>
      <c r="S88"/>
      <c r="T88"/>
      <c r="U88"/>
      <c r="V88"/>
      <c r="W88"/>
      <c r="X88"/>
      <c r="Y88"/>
      <c r="Z88"/>
      <c r="AA88"/>
      <c r="AB88"/>
      <c r="AC88" s="116"/>
      <c r="AD88"/>
      <c r="AE88"/>
      <c r="AF88"/>
      <c r="AG88"/>
      <c r="AH88"/>
      <c r="AI88" s="35"/>
      <c r="AJ88"/>
      <c r="AK88"/>
      <c r="AL88"/>
      <c r="AM88"/>
      <c r="AN88"/>
      <c r="AO88"/>
      <c r="AP88" s="116"/>
      <c r="AQ88"/>
      <c r="AR88"/>
      <c r="AS88"/>
      <c r="AT88"/>
      <c r="AU88"/>
      <c r="AV88" s="35"/>
      <c r="AW88"/>
      <c r="AX88"/>
      <c r="AY88"/>
      <c r="AZ88"/>
      <c r="BA88"/>
      <c r="BB88"/>
      <c r="BC88"/>
      <c r="BD88"/>
      <c r="BE88"/>
      <c r="BG88"/>
      <c r="BH88"/>
      <c r="BI88"/>
    </row>
    <row r="89" spans="1:61" x14ac:dyDescent="0.25">
      <c r="A89"/>
      <c r="P89"/>
      <c r="Q89"/>
      <c r="R89"/>
      <c r="S89"/>
      <c r="T89"/>
      <c r="U89"/>
      <c r="V89"/>
      <c r="W89"/>
      <c r="X89"/>
      <c r="Y89"/>
      <c r="Z89"/>
      <c r="AA89"/>
      <c r="AB89"/>
      <c r="AC89" s="116"/>
      <c r="AD89"/>
      <c r="AE89"/>
      <c r="AF89"/>
      <c r="AG89"/>
      <c r="AH89"/>
      <c r="AI89" s="35"/>
      <c r="AJ89"/>
      <c r="AK89"/>
      <c r="AL89"/>
      <c r="AM89"/>
      <c r="AN89"/>
      <c r="AO89"/>
      <c r="AP89" s="116"/>
      <c r="AQ89"/>
      <c r="AR89"/>
      <c r="AS89"/>
      <c r="AT89"/>
      <c r="AU89"/>
      <c r="AV89" s="35"/>
      <c r="AW89"/>
      <c r="AX89"/>
      <c r="AY89"/>
      <c r="AZ89"/>
      <c r="BA89"/>
      <c r="BB89"/>
      <c r="BC89"/>
      <c r="BD89"/>
      <c r="BE89"/>
      <c r="BG89"/>
      <c r="BH89"/>
      <c r="BI89"/>
    </row>
  </sheetData>
  <mergeCells count="1">
    <mergeCell ref="B4:B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showGridLines="0" tabSelected="1" workbookViewId="0">
      <selection activeCell="T36" sqref="T36"/>
    </sheetView>
  </sheetViews>
  <sheetFormatPr baseColWidth="10" defaultColWidth="3.28515625" defaultRowHeight="15.75" x14ac:dyDescent="0.25"/>
  <cols>
    <col min="1" max="1" width="3.7109375" style="1" customWidth="1"/>
    <col min="2" max="2" width="38" style="115" customWidth="1"/>
    <col min="3" max="3" width="8" style="24" customWidth="1"/>
    <col min="4" max="4" width="5.85546875" style="24" customWidth="1"/>
    <col min="5" max="5" width="5.85546875" style="19" customWidth="1"/>
    <col min="6" max="6" width="5.85546875" customWidth="1"/>
    <col min="7" max="8" width="5.85546875" style="34" customWidth="1"/>
    <col min="9" max="9" width="5.85546875" style="35" customWidth="1"/>
    <col min="10" max="13" width="5.85546875" customWidth="1"/>
  </cols>
  <sheetData>
    <row r="1" spans="1:19" x14ac:dyDescent="0.25">
      <c r="B1" s="2" t="s">
        <v>0</v>
      </c>
      <c r="C1" s="10"/>
      <c r="D1" s="11"/>
      <c r="E1" s="12"/>
      <c r="F1" s="13"/>
      <c r="G1" s="14"/>
      <c r="H1" s="14"/>
      <c r="I1" s="15"/>
    </row>
    <row r="2" spans="1:19" x14ac:dyDescent="0.25">
      <c r="B2" s="16" t="s">
        <v>2</v>
      </c>
      <c r="D2" s="27"/>
      <c r="E2" s="28"/>
      <c r="F2" s="29"/>
      <c r="G2" s="30"/>
      <c r="H2" s="30"/>
      <c r="I2" s="31"/>
      <c r="J2" s="13"/>
      <c r="K2" s="13"/>
      <c r="L2" s="13"/>
      <c r="M2" s="13"/>
    </row>
    <row r="3" spans="1:19" x14ac:dyDescent="0.25">
      <c r="B3" s="32" t="s">
        <v>4</v>
      </c>
    </row>
    <row r="4" spans="1:19" x14ac:dyDescent="0.25">
      <c r="B4" s="121" t="s">
        <v>6</v>
      </c>
      <c r="C4" s="44" t="s">
        <v>7</v>
      </c>
      <c r="D4" s="45" t="s">
        <v>12</v>
      </c>
      <c r="E4" s="38"/>
      <c r="F4" s="41"/>
      <c r="G4" s="42"/>
      <c r="H4" s="43"/>
      <c r="I4" s="38"/>
      <c r="J4" s="38"/>
      <c r="K4" s="38"/>
      <c r="L4" s="38"/>
      <c r="M4" s="38"/>
    </row>
    <row r="5" spans="1:19" s="52" customFormat="1" ht="16.5" thickBot="1" x14ac:dyDescent="0.3">
      <c r="A5" s="46"/>
      <c r="B5" s="122"/>
      <c r="C5" s="51">
        <v>2019</v>
      </c>
      <c r="D5" s="48" t="s">
        <v>13</v>
      </c>
      <c r="E5" s="48" t="s">
        <v>14</v>
      </c>
      <c r="F5" s="48" t="s">
        <v>15</v>
      </c>
      <c r="G5" s="48" t="s">
        <v>16</v>
      </c>
      <c r="H5" s="48" t="s">
        <v>17</v>
      </c>
      <c r="I5" s="48" t="s">
        <v>18</v>
      </c>
      <c r="J5" s="48" t="s">
        <v>19</v>
      </c>
      <c r="K5" s="48" t="s">
        <v>20</v>
      </c>
      <c r="L5" s="48" t="s">
        <v>21</v>
      </c>
      <c r="M5" s="48" t="s">
        <v>22</v>
      </c>
    </row>
    <row r="6" spans="1:19" s="62" customFormat="1" ht="24.75" customHeight="1" thickTop="1" thickBot="1" x14ac:dyDescent="0.3">
      <c r="A6" s="53"/>
      <c r="B6" s="54" t="s">
        <v>25</v>
      </c>
      <c r="C6" s="119">
        <v>4.4997242900468706</v>
      </c>
      <c r="D6" s="117">
        <v>1.6555145551455515</v>
      </c>
      <c r="E6" s="117">
        <v>2.1715457661403605</v>
      </c>
      <c r="F6" s="117">
        <v>2.6500916692751422</v>
      </c>
      <c r="G6" s="117">
        <v>2.9884556574923549</v>
      </c>
      <c r="H6" s="117">
        <v>3.323753169907016</v>
      </c>
      <c r="I6" s="117">
        <v>3.6233169944778805</v>
      </c>
      <c r="J6" s="117">
        <v>3.8840452118595934</v>
      </c>
      <c r="K6" s="117">
        <v>4.1118012422360248</v>
      </c>
      <c r="L6" s="117">
        <v>4.2975621707705498</v>
      </c>
      <c r="M6" s="117">
        <v>4.4997242900468706</v>
      </c>
      <c r="P6" s="63"/>
    </row>
    <row r="7" spans="1:19" s="70" customFormat="1" ht="16.5" thickTop="1" x14ac:dyDescent="0.25">
      <c r="A7" s="64"/>
      <c r="B7" s="65" t="s">
        <v>26</v>
      </c>
      <c r="C7" s="68">
        <v>1.75481237438097</v>
      </c>
      <c r="D7" s="69">
        <v>1.206340530199508</v>
      </c>
      <c r="E7" s="69">
        <v>1.3326026952427341</v>
      </c>
      <c r="F7" s="69">
        <v>1.4456011897952179</v>
      </c>
      <c r="G7" s="69">
        <v>1.5050586085483799</v>
      </c>
      <c r="H7" s="69">
        <v>1.5679234872172154</v>
      </c>
      <c r="I7" s="69">
        <v>1.6129382463758861</v>
      </c>
      <c r="J7" s="69">
        <v>1.6581013762629817</v>
      </c>
      <c r="K7" s="69">
        <v>1.6946507237256137</v>
      </c>
      <c r="L7" s="69">
        <v>1.7224319039607112</v>
      </c>
      <c r="M7" s="69">
        <v>1.75481237438097</v>
      </c>
      <c r="P7" s="71"/>
      <c r="Q7" s="72"/>
      <c r="R7" s="72"/>
      <c r="S7" s="72"/>
    </row>
    <row r="8" spans="1:19" s="85" customFormat="1" x14ac:dyDescent="0.25">
      <c r="A8" s="111"/>
      <c r="B8" s="73" t="s">
        <v>27</v>
      </c>
      <c r="C8" s="83">
        <v>1.3863668706418102</v>
      </c>
      <c r="D8" s="84">
        <v>1.1170097508125678</v>
      </c>
      <c r="E8" s="84">
        <v>1.1952554744525548</v>
      </c>
      <c r="F8" s="84">
        <v>1.2231237322515214</v>
      </c>
      <c r="G8" s="84">
        <v>1.2629713180792781</v>
      </c>
      <c r="H8" s="84">
        <v>1.2842105263157895</v>
      </c>
      <c r="I8" s="84">
        <v>1.3331137461572244</v>
      </c>
      <c r="J8" s="84">
        <v>1.3657647284590291</v>
      </c>
      <c r="K8" s="84">
        <v>1.3882414332927466</v>
      </c>
      <c r="L8" s="84">
        <v>1.3809149504794844</v>
      </c>
      <c r="M8" s="84">
        <v>1.3863668706418102</v>
      </c>
      <c r="O8" s="78"/>
      <c r="P8" s="78"/>
      <c r="Q8" s="78"/>
      <c r="R8" s="78"/>
      <c r="S8" s="78"/>
    </row>
    <row r="9" spans="1:19" s="34" customFormat="1" x14ac:dyDescent="0.25">
      <c r="A9" s="111"/>
      <c r="B9" s="86" t="s">
        <v>28</v>
      </c>
      <c r="C9" s="83">
        <v>1.779585798816568</v>
      </c>
      <c r="D9" s="84">
        <v>1.2151589242053791</v>
      </c>
      <c r="E9" s="84">
        <v>1.337030191004313</v>
      </c>
      <c r="F9" s="84">
        <v>1.4678571428571427</v>
      </c>
      <c r="G9" s="84">
        <v>1.5362469649670483</v>
      </c>
      <c r="H9" s="84">
        <v>1.590665873959572</v>
      </c>
      <c r="I9" s="84">
        <v>1.6151247401247402</v>
      </c>
      <c r="J9" s="84">
        <v>1.6501590186278965</v>
      </c>
      <c r="K9" s="84">
        <v>1.6972961984143118</v>
      </c>
      <c r="L9" s="84">
        <v>1.7349441698700347</v>
      </c>
      <c r="M9" s="84">
        <v>1.779585798816568</v>
      </c>
      <c r="O9" s="88"/>
      <c r="P9" s="88"/>
      <c r="Q9" s="88"/>
      <c r="R9" s="88"/>
      <c r="S9" s="88"/>
    </row>
    <row r="10" spans="1:19" s="34" customFormat="1" x14ac:dyDescent="0.25">
      <c r="A10" s="111"/>
      <c r="B10" s="86" t="s">
        <v>29</v>
      </c>
      <c r="C10" s="83">
        <v>1.7215235357527847</v>
      </c>
      <c r="D10" s="84">
        <v>1.2775564409030544</v>
      </c>
      <c r="E10" s="84">
        <v>1.3210874357090374</v>
      </c>
      <c r="F10" s="84">
        <v>1.3922052294030587</v>
      </c>
      <c r="G10" s="84">
        <v>1.4093784890212133</v>
      </c>
      <c r="H10" s="84">
        <v>1.4796394156046007</v>
      </c>
      <c r="I10" s="84">
        <v>1.5219839142091154</v>
      </c>
      <c r="J10" s="84">
        <v>1.5837104072398189</v>
      </c>
      <c r="K10" s="84">
        <v>1.6384337092998511</v>
      </c>
      <c r="L10" s="84">
        <v>1.6727905627538193</v>
      </c>
      <c r="M10" s="84">
        <v>1.7215235357527847</v>
      </c>
      <c r="O10" s="88"/>
      <c r="P10" s="88"/>
      <c r="Q10" s="88"/>
      <c r="R10" s="88"/>
      <c r="S10" s="88"/>
    </row>
    <row r="11" spans="1:19" s="34" customFormat="1" x14ac:dyDescent="0.25">
      <c r="A11" s="111"/>
      <c r="B11" s="86" t="s">
        <v>30</v>
      </c>
      <c r="C11" s="83">
        <v>1.5215447881280171</v>
      </c>
      <c r="D11" s="84">
        <v>1.166469893742621</v>
      </c>
      <c r="E11" s="84">
        <v>1.2453703703703705</v>
      </c>
      <c r="F11" s="84">
        <v>1.3245324532453244</v>
      </c>
      <c r="G11" s="84">
        <v>1.3521184697655286</v>
      </c>
      <c r="H11" s="84">
        <v>1.3924349881796689</v>
      </c>
      <c r="I11" s="84">
        <v>1.433390022675737</v>
      </c>
      <c r="J11" s="84">
        <v>1.4667998002995506</v>
      </c>
      <c r="K11" s="84">
        <v>1.4907488986784141</v>
      </c>
      <c r="L11" s="84">
        <v>1.5032270682573832</v>
      </c>
      <c r="M11" s="84">
        <v>1.5215447881280171</v>
      </c>
      <c r="O11" s="88"/>
      <c r="P11" s="88"/>
      <c r="Q11" s="88"/>
      <c r="R11" s="88"/>
      <c r="S11" s="88"/>
    </row>
    <row r="12" spans="1:19" s="34" customFormat="1" x14ac:dyDescent="0.25">
      <c r="A12" s="111"/>
      <c r="B12" s="86" t="s">
        <v>31</v>
      </c>
      <c r="C12" s="83">
        <v>1.9613095238095237</v>
      </c>
      <c r="D12" s="84">
        <v>1.3255813953488371</v>
      </c>
      <c r="E12" s="84">
        <v>1.5846153846153845</v>
      </c>
      <c r="F12" s="84">
        <v>1.5846153846153845</v>
      </c>
      <c r="G12" s="84">
        <v>1.696969696969697</v>
      </c>
      <c r="H12" s="84">
        <v>1.8702290076335877</v>
      </c>
      <c r="I12" s="84">
        <v>2.1301775147928996</v>
      </c>
      <c r="J12" s="84">
        <v>2.3333333333333335</v>
      </c>
      <c r="K12" s="84">
        <v>1.667870036101083</v>
      </c>
      <c r="L12" s="84">
        <v>1.7896440129449838</v>
      </c>
      <c r="M12" s="84">
        <v>1.9613095238095237</v>
      </c>
      <c r="O12" s="88"/>
      <c r="P12" s="88"/>
      <c r="Q12" s="88"/>
      <c r="R12" s="88"/>
      <c r="S12" s="88"/>
    </row>
    <row r="13" spans="1:19" s="34" customFormat="1" x14ac:dyDescent="0.25">
      <c r="A13" s="111"/>
      <c r="B13" s="86" t="s">
        <v>32</v>
      </c>
      <c r="C13" s="83">
        <v>2.5935027072053312</v>
      </c>
      <c r="D13" s="84">
        <v>1.2485207100591715</v>
      </c>
      <c r="E13" s="84">
        <v>1.3337195828505215</v>
      </c>
      <c r="F13" s="84">
        <v>1.4765558397271952</v>
      </c>
      <c r="G13" s="84">
        <v>1.7520723436322532</v>
      </c>
      <c r="H13" s="84">
        <v>1.9201787994891444</v>
      </c>
      <c r="I13" s="84">
        <v>2.1159077468953282</v>
      </c>
      <c r="J13" s="84">
        <v>2.2304483837330551</v>
      </c>
      <c r="K13" s="84">
        <v>2.2725590004627487</v>
      </c>
      <c r="L13" s="84">
        <v>2.4285087719298244</v>
      </c>
      <c r="M13" s="84">
        <v>2.5935027072053312</v>
      </c>
      <c r="O13" s="88"/>
      <c r="P13" s="88"/>
      <c r="Q13" s="88"/>
      <c r="R13" s="88"/>
      <c r="S13" s="88"/>
    </row>
    <row r="14" spans="1:19" s="34" customFormat="1" x14ac:dyDescent="0.25">
      <c r="A14" s="111"/>
      <c r="B14" s="86" t="s">
        <v>33</v>
      </c>
      <c r="C14" s="83">
        <v>1.6747488742639418</v>
      </c>
      <c r="D14" s="84">
        <v>1.1697860962566844</v>
      </c>
      <c r="E14" s="84">
        <v>1.3689922480620156</v>
      </c>
      <c r="F14" s="84">
        <v>1.45525494276795</v>
      </c>
      <c r="G14" s="84">
        <v>1.4909662215239592</v>
      </c>
      <c r="H14" s="84">
        <v>1.5477788430808566</v>
      </c>
      <c r="I14" s="84">
        <v>1.5820441988950276</v>
      </c>
      <c r="J14" s="84">
        <v>1.6058837831266715</v>
      </c>
      <c r="K14" s="84">
        <v>1.6403415154749199</v>
      </c>
      <c r="L14" s="84">
        <v>1.6550276664758634</v>
      </c>
      <c r="M14" s="84">
        <v>1.6747488742639418</v>
      </c>
      <c r="O14" s="88"/>
      <c r="P14" s="88"/>
      <c r="Q14" s="88"/>
      <c r="R14" s="88"/>
      <c r="S14" s="88"/>
    </row>
    <row r="15" spans="1:19" s="34" customFormat="1" x14ac:dyDescent="0.25">
      <c r="A15" s="111"/>
      <c r="B15" s="86" t="s">
        <v>34</v>
      </c>
      <c r="C15" s="83">
        <v>2.0187580853816298</v>
      </c>
      <c r="D15" s="84">
        <v>1.1672862453531598</v>
      </c>
      <c r="E15" s="84">
        <v>1.37782340862423</v>
      </c>
      <c r="F15" s="84">
        <v>1.4778761061946903</v>
      </c>
      <c r="G15" s="84">
        <v>1.5897740784780023</v>
      </c>
      <c r="H15" s="84">
        <v>1.6952573158425832</v>
      </c>
      <c r="I15" s="84">
        <v>1.7807971014492754</v>
      </c>
      <c r="J15" s="84">
        <v>1.8217426059152677</v>
      </c>
      <c r="K15" s="84">
        <v>1.9010416666666667</v>
      </c>
      <c r="L15" s="84">
        <v>1.951949860724234</v>
      </c>
      <c r="M15" s="84">
        <v>2.0187580853816298</v>
      </c>
      <c r="O15" s="88"/>
      <c r="P15" s="88"/>
      <c r="Q15" s="88"/>
      <c r="R15" s="88"/>
      <c r="S15" s="88"/>
    </row>
    <row r="16" spans="1:19" s="34" customFormat="1" x14ac:dyDescent="0.25">
      <c r="A16" s="111"/>
      <c r="B16" s="86" t="s">
        <v>35</v>
      </c>
      <c r="C16" s="83">
        <v>1.764257395547423</v>
      </c>
      <c r="D16" s="84">
        <v>1.1880492091388402</v>
      </c>
      <c r="E16" s="84">
        <v>1.3869516310461192</v>
      </c>
      <c r="F16" s="84">
        <v>1.5505341002465078</v>
      </c>
      <c r="G16" s="84">
        <v>1.5929203539823009</v>
      </c>
      <c r="H16" s="84">
        <v>1.6691343963553531</v>
      </c>
      <c r="I16" s="84">
        <v>1.6566380133715377</v>
      </c>
      <c r="J16" s="84">
        <v>1.6924045321023919</v>
      </c>
      <c r="K16" s="84">
        <v>1.7479276563677468</v>
      </c>
      <c r="L16" s="84">
        <v>1.7621457489878543</v>
      </c>
      <c r="M16" s="84">
        <v>1.764257395547423</v>
      </c>
      <c r="O16" s="88"/>
      <c r="P16" s="88"/>
      <c r="Q16" s="88"/>
      <c r="R16" s="88"/>
      <c r="S16" s="88"/>
    </row>
    <row r="17" spans="1:19" s="34" customFormat="1" x14ac:dyDescent="0.25">
      <c r="A17" s="111"/>
      <c r="B17" s="86" t="s">
        <v>36</v>
      </c>
      <c r="C17" s="83">
        <v>1.5012067578439259</v>
      </c>
      <c r="D17" s="84">
        <v>1.1049382716049383</v>
      </c>
      <c r="E17" s="84">
        <v>1.1739716790289954</v>
      </c>
      <c r="F17" s="84">
        <v>1.2632325141776937</v>
      </c>
      <c r="G17" s="84">
        <v>1.3288005578800557</v>
      </c>
      <c r="H17" s="84">
        <v>1.3858202802967847</v>
      </c>
      <c r="I17" s="84">
        <v>1.4173806609547124</v>
      </c>
      <c r="J17" s="84">
        <v>1.4496834752237502</v>
      </c>
      <c r="K17" s="84">
        <v>1.4820300157977884</v>
      </c>
      <c r="L17" s="84">
        <v>1.4863563402889246</v>
      </c>
      <c r="M17" s="84">
        <v>1.5012067578439259</v>
      </c>
      <c r="O17" s="88"/>
      <c r="P17" s="88"/>
      <c r="Q17" s="88"/>
      <c r="R17" s="88"/>
      <c r="S17" s="88"/>
    </row>
    <row r="18" spans="1:19" s="34" customFormat="1" x14ac:dyDescent="0.25">
      <c r="A18" s="111"/>
      <c r="B18" s="86" t="s">
        <v>37</v>
      </c>
      <c r="C18" s="83">
        <v>3.4435196195005946</v>
      </c>
      <c r="D18" s="84">
        <v>1.4880382775119618</v>
      </c>
      <c r="E18" s="84">
        <v>1.8890784982935154</v>
      </c>
      <c r="F18" s="84">
        <v>2.5327754532775453</v>
      </c>
      <c r="G18" s="84">
        <v>2.6953488372093024</v>
      </c>
      <c r="H18" s="84">
        <v>2.8644067796610169</v>
      </c>
      <c r="I18" s="84">
        <v>2.9910233393177736</v>
      </c>
      <c r="J18" s="84">
        <v>3.1546644844517187</v>
      </c>
      <c r="K18" s="84">
        <v>3.2408223201174744</v>
      </c>
      <c r="L18" s="84">
        <v>3.4029062087186261</v>
      </c>
      <c r="M18" s="84">
        <v>3.4435196195005946</v>
      </c>
      <c r="O18" s="88"/>
      <c r="P18" s="88"/>
      <c r="Q18" s="88"/>
      <c r="R18" s="88"/>
      <c r="S18" s="88"/>
    </row>
    <row r="19" spans="1:19" s="34" customFormat="1" x14ac:dyDescent="0.25">
      <c r="A19" s="111"/>
      <c r="B19" s="86" t="s">
        <v>38</v>
      </c>
      <c r="C19" s="83">
        <v>1.9738941261783902</v>
      </c>
      <c r="D19" s="84">
        <v>1.3348115299334811</v>
      </c>
      <c r="E19" s="84">
        <v>1.4993160054719563</v>
      </c>
      <c r="F19" s="84">
        <v>1.6561302681992338</v>
      </c>
      <c r="G19" s="84">
        <v>1.7021919879062737</v>
      </c>
      <c r="H19" s="84">
        <v>1.8043052837573386</v>
      </c>
      <c r="I19" s="84">
        <v>1.8371701291409321</v>
      </c>
      <c r="J19" s="84">
        <v>1.8827552515876893</v>
      </c>
      <c r="K19" s="84">
        <v>1.9163364156759137</v>
      </c>
      <c r="L19" s="84">
        <v>1.9349980182322633</v>
      </c>
      <c r="M19" s="84">
        <v>1.9738941261783902</v>
      </c>
      <c r="O19" s="88"/>
      <c r="P19" s="88"/>
      <c r="Q19" s="88"/>
      <c r="R19" s="88"/>
      <c r="S19" s="88"/>
    </row>
    <row r="20" spans="1:19" s="70" customFormat="1" x14ac:dyDescent="0.25">
      <c r="A20" s="89"/>
      <c r="B20" s="89" t="s">
        <v>39</v>
      </c>
      <c r="C20" s="68">
        <v>1.9875324188357342</v>
      </c>
      <c r="D20" s="69">
        <v>1.4352678571428572</v>
      </c>
      <c r="E20" s="69">
        <v>1.6166900599719281</v>
      </c>
      <c r="F20" s="69">
        <v>1.7441339781479492</v>
      </c>
      <c r="G20" s="69">
        <v>1.8011174764834854</v>
      </c>
      <c r="H20" s="69">
        <v>1.8549654121233439</v>
      </c>
      <c r="I20" s="69">
        <v>1.909118789613576</v>
      </c>
      <c r="J20" s="69">
        <v>1.935668902223791</v>
      </c>
      <c r="K20" s="69">
        <v>1.9618059602906321</v>
      </c>
      <c r="L20" s="69">
        <v>1.9704595945570675</v>
      </c>
      <c r="M20" s="69">
        <v>1.9875324188357342</v>
      </c>
      <c r="P20" s="71"/>
      <c r="Q20" s="72"/>
      <c r="R20" s="72"/>
      <c r="S20" s="72"/>
    </row>
    <row r="21" spans="1:19" s="34" customFormat="1" x14ac:dyDescent="0.25">
      <c r="A21" s="111"/>
      <c r="B21" s="86" t="s">
        <v>40</v>
      </c>
      <c r="C21" s="83">
        <v>3.1287848203471942</v>
      </c>
      <c r="D21" s="84">
        <v>2.0470297029702968</v>
      </c>
      <c r="E21" s="84">
        <v>2.4680187207488298</v>
      </c>
      <c r="F21" s="84">
        <v>2.7122060470324749</v>
      </c>
      <c r="G21" s="84">
        <v>2.7348353552859619</v>
      </c>
      <c r="H21" s="84">
        <v>2.8514780100937274</v>
      </c>
      <c r="I21" s="84">
        <v>2.9555416405760799</v>
      </c>
      <c r="J21" s="84">
        <v>3.0176211453744495</v>
      </c>
      <c r="K21" s="84">
        <v>3.1166750125187783</v>
      </c>
      <c r="L21" s="84">
        <v>3.1606334841628958</v>
      </c>
      <c r="M21" s="84">
        <v>3.1287848203471942</v>
      </c>
      <c r="O21" s="88"/>
      <c r="P21" s="88"/>
      <c r="Q21" s="88"/>
      <c r="R21" s="88"/>
      <c r="S21" s="88"/>
    </row>
    <row r="22" spans="1:19" s="34" customFormat="1" x14ac:dyDescent="0.25">
      <c r="A22" s="111"/>
      <c r="B22" s="86" t="s">
        <v>41</v>
      </c>
      <c r="C22" s="83">
        <v>2.5094679891794409</v>
      </c>
      <c r="D22" s="84">
        <v>1.5139664804469273</v>
      </c>
      <c r="E22" s="84">
        <v>1.7625418060200668</v>
      </c>
      <c r="F22" s="84">
        <v>1.9928400954653938</v>
      </c>
      <c r="G22" s="84">
        <v>2.1117424242424243</v>
      </c>
      <c r="H22" s="84">
        <v>2.2051696284329565</v>
      </c>
      <c r="I22" s="84">
        <v>2.263374485596708</v>
      </c>
      <c r="J22" s="84">
        <v>2.3127272727272725</v>
      </c>
      <c r="K22" s="84">
        <v>2.383047210300429</v>
      </c>
      <c r="L22" s="84">
        <v>2.4494602551521099</v>
      </c>
      <c r="M22" s="84">
        <v>2.5094679891794409</v>
      </c>
      <c r="O22" s="88"/>
      <c r="P22" s="88"/>
      <c r="Q22" s="88"/>
      <c r="R22" s="88"/>
      <c r="S22" s="88"/>
    </row>
    <row r="23" spans="1:19" s="34" customFormat="1" x14ac:dyDescent="0.25">
      <c r="A23" s="111"/>
      <c r="B23" s="86" t="s">
        <v>42</v>
      </c>
      <c r="C23" s="83">
        <v>1.8656207366984994</v>
      </c>
      <c r="D23" s="84">
        <v>1.0218181818181817</v>
      </c>
      <c r="E23" s="84">
        <v>1.2906976744186047</v>
      </c>
      <c r="F23" s="84">
        <v>1.4504504504504505</v>
      </c>
      <c r="G23" s="84">
        <v>1.4900284900284901</v>
      </c>
      <c r="H23" s="84">
        <v>1.5400485436893203</v>
      </c>
      <c r="I23" s="84">
        <v>1.6157112526539279</v>
      </c>
      <c r="J23" s="84">
        <v>1.7000937207122775</v>
      </c>
      <c r="K23" s="84">
        <v>1.7472894078398666</v>
      </c>
      <c r="L23" s="84">
        <v>1.8095593726661687</v>
      </c>
      <c r="M23" s="84">
        <v>1.8656207366984994</v>
      </c>
      <c r="O23" s="88"/>
      <c r="P23" s="88"/>
      <c r="Q23" s="88"/>
      <c r="R23" s="88"/>
      <c r="S23" s="88"/>
    </row>
    <row r="24" spans="1:19" s="34" customFormat="1" x14ac:dyDescent="0.25">
      <c r="A24" s="111"/>
      <c r="B24" s="86" t="s">
        <v>43</v>
      </c>
      <c r="C24" s="83">
        <v>1.7344173441734418</v>
      </c>
      <c r="D24" s="84">
        <v>1.1560283687943262</v>
      </c>
      <c r="E24" s="84">
        <v>1.3296703296703296</v>
      </c>
      <c r="F24" s="84">
        <v>1.4198113207547169</v>
      </c>
      <c r="G24" s="84">
        <v>1.4839319470699432</v>
      </c>
      <c r="H24" s="84">
        <v>1.56</v>
      </c>
      <c r="I24" s="84">
        <v>1.6243093922651934</v>
      </c>
      <c r="J24" s="84">
        <v>1.662291169451074</v>
      </c>
      <c r="K24" s="84">
        <v>1.7050438596491229</v>
      </c>
      <c r="L24" s="84">
        <v>1.6999012833168805</v>
      </c>
      <c r="M24" s="84">
        <v>1.7344173441734418</v>
      </c>
      <c r="O24" s="88"/>
      <c r="P24" s="88"/>
      <c r="Q24" s="88"/>
      <c r="R24" s="88"/>
      <c r="S24" s="88"/>
    </row>
    <row r="25" spans="1:19" s="34" customFormat="1" x14ac:dyDescent="0.25">
      <c r="A25" s="111"/>
      <c r="B25" s="86" t="s">
        <v>44</v>
      </c>
      <c r="C25" s="83">
        <v>3.557177615571776</v>
      </c>
      <c r="D25" s="84">
        <v>1.4907407407407407</v>
      </c>
      <c r="E25" s="84">
        <v>2.1016949152542375</v>
      </c>
      <c r="F25" s="84">
        <v>2.5121951219512195</v>
      </c>
      <c r="G25" s="84">
        <v>2.8009153318077802</v>
      </c>
      <c r="H25" s="84">
        <v>2.921455938697318</v>
      </c>
      <c r="I25" s="84">
        <v>3.1239092495636998</v>
      </c>
      <c r="J25" s="84">
        <v>3.1940993788819876</v>
      </c>
      <c r="K25" s="84">
        <v>3.2837078651685392</v>
      </c>
      <c r="L25" s="84">
        <v>3.4203655352480418</v>
      </c>
      <c r="M25" s="84">
        <v>3.557177615571776</v>
      </c>
      <c r="O25" s="88"/>
      <c r="P25" s="88"/>
      <c r="Q25" s="88"/>
      <c r="R25" s="88"/>
      <c r="S25" s="88"/>
    </row>
    <row r="26" spans="1:19" s="34" customFormat="1" x14ac:dyDescent="0.25">
      <c r="A26" s="111"/>
      <c r="B26" s="86" t="s">
        <v>45</v>
      </c>
      <c r="C26" s="83">
        <v>2.1422189128816083</v>
      </c>
      <c r="D26" s="84">
        <v>1.5568181818181819</v>
      </c>
      <c r="E26" s="84">
        <v>1.6783625730994152</v>
      </c>
      <c r="F26" s="84">
        <v>1.8967032967032966</v>
      </c>
      <c r="G26" s="84">
        <v>1.9792027729636048</v>
      </c>
      <c r="H26" s="84">
        <v>1.9877883310719131</v>
      </c>
      <c r="I26" s="84">
        <v>2.0380622837370241</v>
      </c>
      <c r="J26" s="84">
        <v>2.0700308959835221</v>
      </c>
      <c r="K26" s="84">
        <v>2.1150684931506851</v>
      </c>
      <c r="L26" s="84">
        <v>2.1280788177339902</v>
      </c>
      <c r="M26" s="84">
        <v>2.1422189128816083</v>
      </c>
      <c r="O26" s="88"/>
      <c r="P26" s="88"/>
      <c r="Q26" s="88"/>
      <c r="R26" s="88"/>
      <c r="S26" s="88"/>
    </row>
    <row r="27" spans="1:19" s="34" customFormat="1" x14ac:dyDescent="0.25">
      <c r="A27" s="111"/>
      <c r="B27" s="86" t="s">
        <v>46</v>
      </c>
      <c r="C27" s="83">
        <v>1.7456528782805918</v>
      </c>
      <c r="D27" s="84">
        <v>1.3871733966745843</v>
      </c>
      <c r="E27" s="84">
        <v>1.4974988631195998</v>
      </c>
      <c r="F27" s="84">
        <v>1.5641566265060241</v>
      </c>
      <c r="G27" s="84">
        <v>1.5851466414380322</v>
      </c>
      <c r="H27" s="84">
        <v>1.6314611314611314</v>
      </c>
      <c r="I27" s="84">
        <v>1.6585629389519179</v>
      </c>
      <c r="J27" s="84">
        <v>1.6718892607240645</v>
      </c>
      <c r="K27" s="84">
        <v>1.7079989299090423</v>
      </c>
      <c r="L27" s="84">
        <v>1.7113426757695533</v>
      </c>
      <c r="M27" s="84">
        <v>1.7456528782805918</v>
      </c>
      <c r="O27" s="88"/>
      <c r="P27" s="88"/>
      <c r="Q27" s="88"/>
      <c r="R27" s="88"/>
      <c r="S27" s="88"/>
    </row>
    <row r="28" spans="1:19" s="91" customFormat="1" x14ac:dyDescent="0.25">
      <c r="A28" s="111"/>
      <c r="B28" s="86" t="s">
        <v>47</v>
      </c>
      <c r="C28" s="83">
        <v>1.3708549919340383</v>
      </c>
      <c r="D28" s="84">
        <v>1.1009615384615385</v>
      </c>
      <c r="E28" s="84">
        <v>1.1934369602763386</v>
      </c>
      <c r="F28" s="84">
        <v>1.2653301886792452</v>
      </c>
      <c r="G28" s="84">
        <v>1.3031440638198029</v>
      </c>
      <c r="H28" s="84">
        <v>1.3393939393939394</v>
      </c>
      <c r="I28" s="84">
        <v>1.3671465968586387</v>
      </c>
      <c r="J28" s="84">
        <v>1.3866815892557358</v>
      </c>
      <c r="K28" s="84">
        <v>1.3596450256889303</v>
      </c>
      <c r="L28" s="84">
        <v>1.3578074433656957</v>
      </c>
      <c r="M28" s="84">
        <v>1.3708549919340383</v>
      </c>
      <c r="O28" s="92"/>
      <c r="P28" s="92"/>
      <c r="Q28" s="92"/>
      <c r="R28" s="92"/>
      <c r="S28" s="92"/>
    </row>
    <row r="29" spans="1:19" s="34" customFormat="1" x14ac:dyDescent="0.25">
      <c r="A29" s="111"/>
      <c r="B29" s="86" t="s">
        <v>48</v>
      </c>
      <c r="C29" s="83">
        <v>2.273893055891604</v>
      </c>
      <c r="D29" s="84">
        <v>1.8256302521008403</v>
      </c>
      <c r="E29" s="84">
        <v>1.9130434782608696</v>
      </c>
      <c r="F29" s="84">
        <v>2.0632228218966846</v>
      </c>
      <c r="G29" s="84">
        <v>2.1299165673420739</v>
      </c>
      <c r="H29" s="84">
        <v>2.1076566125290022</v>
      </c>
      <c r="I29" s="84">
        <v>2.1435257410296411</v>
      </c>
      <c r="J29" s="84">
        <v>2.1859919571045578</v>
      </c>
      <c r="K29" s="84">
        <v>2.226678550207962</v>
      </c>
      <c r="L29" s="84">
        <v>2.2322751322751322</v>
      </c>
      <c r="M29" s="84">
        <v>2.273893055891604</v>
      </c>
      <c r="O29" s="88"/>
      <c r="P29" s="88"/>
      <c r="Q29" s="88"/>
      <c r="R29" s="88"/>
      <c r="S29" s="88"/>
    </row>
    <row r="30" spans="1:19" s="34" customFormat="1" x14ac:dyDescent="0.25">
      <c r="A30" s="111"/>
      <c r="B30" s="86" t="s">
        <v>49</v>
      </c>
      <c r="C30" s="83">
        <v>1.9985131690739166</v>
      </c>
      <c r="D30" s="84">
        <v>1.3553719008264462</v>
      </c>
      <c r="E30" s="84">
        <v>1.5734375</v>
      </c>
      <c r="F30" s="84">
        <v>1.7295742232451092</v>
      </c>
      <c r="G30" s="84">
        <v>1.8137931034482759</v>
      </c>
      <c r="H30" s="84">
        <v>1.8980842911877394</v>
      </c>
      <c r="I30" s="84">
        <v>1.9739776951672863</v>
      </c>
      <c r="J30" s="84">
        <v>1.9988134084841294</v>
      </c>
      <c r="K30" s="84">
        <v>2.0329261816250663</v>
      </c>
      <c r="L30" s="84">
        <v>2.0354916067146283</v>
      </c>
      <c r="M30" s="84">
        <v>1.9985131690739166</v>
      </c>
      <c r="O30" s="88"/>
      <c r="P30" s="88"/>
      <c r="Q30" s="88"/>
      <c r="R30" s="88"/>
      <c r="S30" s="88"/>
    </row>
    <row r="31" spans="1:19" s="70" customFormat="1" x14ac:dyDescent="0.25">
      <c r="A31" s="89"/>
      <c r="B31" s="89" t="s">
        <v>50</v>
      </c>
      <c r="C31" s="68">
        <v>2.3787787182587667</v>
      </c>
      <c r="D31" s="69">
        <v>1.9456647398843931</v>
      </c>
      <c r="E31" s="69">
        <v>2.1113256113256114</v>
      </c>
      <c r="F31" s="69">
        <v>2.1729094076655051</v>
      </c>
      <c r="G31" s="69">
        <v>2.1686380533964176</v>
      </c>
      <c r="H31" s="69">
        <v>2.2526580861779517</v>
      </c>
      <c r="I31" s="69">
        <v>2.3085824493731919</v>
      </c>
      <c r="J31" s="69">
        <v>2.3678063283074962</v>
      </c>
      <c r="K31" s="69">
        <v>2.3829107981220656</v>
      </c>
      <c r="L31" s="69">
        <v>2.3815922069197177</v>
      </c>
      <c r="M31" s="69">
        <v>2.3787787182587667</v>
      </c>
      <c r="P31" s="71"/>
      <c r="Q31" s="72"/>
      <c r="R31" s="72"/>
      <c r="S31" s="72"/>
    </row>
    <row r="32" spans="1:19" s="34" customFormat="1" x14ac:dyDescent="0.25">
      <c r="A32" s="86"/>
      <c r="B32" s="86" t="s">
        <v>51</v>
      </c>
      <c r="C32" s="83">
        <v>2.3787787182587667</v>
      </c>
      <c r="D32" s="84">
        <v>1.9456647398843931</v>
      </c>
      <c r="E32" s="84">
        <v>2.1113256113256114</v>
      </c>
      <c r="F32" s="84">
        <v>2.1729094076655051</v>
      </c>
      <c r="G32" s="84">
        <v>2.1686380533964176</v>
      </c>
      <c r="H32" s="84">
        <v>2.2526580861779517</v>
      </c>
      <c r="I32" s="84">
        <v>2.3085824493731919</v>
      </c>
      <c r="J32" s="84">
        <v>2.3678063283074962</v>
      </c>
      <c r="K32" s="84">
        <v>2.3829107981220656</v>
      </c>
      <c r="L32" s="84">
        <v>2.3815922069197177</v>
      </c>
      <c r="M32" s="84">
        <v>2.3787787182587667</v>
      </c>
      <c r="P32" s="94"/>
      <c r="Q32" s="88"/>
      <c r="R32" s="88"/>
      <c r="S32" s="88"/>
    </row>
    <row r="33" spans="1:19" s="70" customFormat="1" x14ac:dyDescent="0.25">
      <c r="A33" s="89"/>
      <c r="B33" s="89" t="s">
        <v>52</v>
      </c>
      <c r="C33" s="68">
        <v>2.1854376452362509</v>
      </c>
      <c r="D33" s="69">
        <v>1.7704728950403692</v>
      </c>
      <c r="E33" s="69">
        <v>1.9378378378378378</v>
      </c>
      <c r="F33" s="69">
        <v>2.0447058823529414</v>
      </c>
      <c r="G33" s="69">
        <v>2.0821273516642549</v>
      </c>
      <c r="H33" s="69">
        <v>2.1110152430255966</v>
      </c>
      <c r="I33" s="69">
        <v>2.1454280155642023</v>
      </c>
      <c r="J33" s="69">
        <v>2.1703204047217537</v>
      </c>
      <c r="K33" s="69">
        <v>2.1846940708467515</v>
      </c>
      <c r="L33" s="69">
        <v>2.1584393553859202</v>
      </c>
      <c r="M33" s="69">
        <v>2.1854376452362509</v>
      </c>
      <c r="P33" s="71"/>
      <c r="Q33" s="72"/>
      <c r="R33" s="72"/>
      <c r="S33" s="72"/>
    </row>
    <row r="34" spans="1:19" s="34" customFormat="1" x14ac:dyDescent="0.25">
      <c r="A34" s="86"/>
      <c r="B34" s="86" t="s">
        <v>53</v>
      </c>
      <c r="C34" s="83">
        <v>2.1854376452362509</v>
      </c>
      <c r="D34" s="84">
        <v>1.7704728950403692</v>
      </c>
      <c r="E34" s="84">
        <v>1.9378378378378378</v>
      </c>
      <c r="F34" s="84">
        <v>2.0447058823529414</v>
      </c>
      <c r="G34" s="84">
        <v>2.0821273516642549</v>
      </c>
      <c r="H34" s="84">
        <v>2.1110152430255966</v>
      </c>
      <c r="I34" s="84">
        <v>2.1454280155642023</v>
      </c>
      <c r="J34" s="84">
        <v>2.1703204047217537</v>
      </c>
      <c r="K34" s="84">
        <v>2.1846940708467515</v>
      </c>
      <c r="L34" s="84">
        <v>2.1584393553859202</v>
      </c>
      <c r="M34" s="84">
        <v>2.1854376452362509</v>
      </c>
      <c r="P34" s="94"/>
      <c r="Q34" s="88"/>
      <c r="R34" s="88"/>
      <c r="S34" s="88"/>
    </row>
    <row r="35" spans="1:19" s="70" customFormat="1" x14ac:dyDescent="0.25">
      <c r="A35" s="89"/>
      <c r="B35" s="89" t="s">
        <v>54</v>
      </c>
      <c r="C35" s="68">
        <v>2.3579908675799088</v>
      </c>
      <c r="D35" s="69">
        <v>1.0617021276595744</v>
      </c>
      <c r="E35" s="69">
        <v>1.4139344262295082</v>
      </c>
      <c r="F35" s="69">
        <v>1.6494949494949496</v>
      </c>
      <c r="G35" s="69">
        <v>1.6623164763458402</v>
      </c>
      <c r="H35" s="69">
        <v>1.7817189631650749</v>
      </c>
      <c r="I35" s="69">
        <v>1.9145972138098122</v>
      </c>
      <c r="J35" s="69">
        <v>2.2017241379310346</v>
      </c>
      <c r="K35" s="69">
        <v>2.2501316482359135</v>
      </c>
      <c r="L35" s="69">
        <v>2.2934102934102936</v>
      </c>
      <c r="M35" s="69">
        <v>2.3579908675799088</v>
      </c>
      <c r="P35" s="71"/>
      <c r="Q35" s="72"/>
      <c r="R35" s="72"/>
      <c r="S35" s="72"/>
    </row>
    <row r="36" spans="1:19" s="34" customFormat="1" x14ac:dyDescent="0.25">
      <c r="A36" s="86"/>
      <c r="B36" s="86" t="s">
        <v>55</v>
      </c>
      <c r="C36" s="83">
        <v>2.3579908675799088</v>
      </c>
      <c r="D36" s="84">
        <v>1.0617021276595744</v>
      </c>
      <c r="E36" s="84">
        <v>1.4139344262295082</v>
      </c>
      <c r="F36" s="84">
        <v>1.6494949494949496</v>
      </c>
      <c r="G36" s="84">
        <v>1.6623164763458402</v>
      </c>
      <c r="H36" s="84">
        <v>1.7817189631650749</v>
      </c>
      <c r="I36" s="84">
        <v>1.9145972138098122</v>
      </c>
      <c r="J36" s="84">
        <v>2.2017241379310346</v>
      </c>
      <c r="K36" s="84">
        <v>2.2501316482359135</v>
      </c>
      <c r="L36" s="84">
        <v>2.2934102934102936</v>
      </c>
      <c r="M36" s="84">
        <v>2.3579908675799088</v>
      </c>
      <c r="P36" s="94"/>
      <c r="Q36" s="88"/>
      <c r="R36" s="88"/>
      <c r="S36" s="88"/>
    </row>
    <row r="37" spans="1:19" s="70" customFormat="1" x14ac:dyDescent="0.25">
      <c r="A37" s="89"/>
      <c r="B37" s="89" t="s">
        <v>56</v>
      </c>
      <c r="C37" s="68">
        <v>2.5041899441340782</v>
      </c>
      <c r="D37" s="69">
        <v>1.3874425727411945</v>
      </c>
      <c r="E37" s="69">
        <v>1.5852324521422061</v>
      </c>
      <c r="F37" s="69">
        <v>1.8271954674220963</v>
      </c>
      <c r="G37" s="69">
        <v>1.9497430039977155</v>
      </c>
      <c r="H37" s="69">
        <v>2.1170731707317074</v>
      </c>
      <c r="I37" s="69">
        <v>2.2594827586206896</v>
      </c>
      <c r="J37" s="69">
        <v>2.381832178598922</v>
      </c>
      <c r="K37" s="69">
        <v>2.4193659545141282</v>
      </c>
      <c r="L37" s="69">
        <v>2.5101912825337096</v>
      </c>
      <c r="M37" s="69">
        <v>2.5041899441340782</v>
      </c>
      <c r="P37" s="71"/>
      <c r="Q37" s="72"/>
      <c r="R37" s="72"/>
      <c r="S37" s="72"/>
    </row>
    <row r="38" spans="1:19" s="34" customFormat="1" x14ac:dyDescent="0.25">
      <c r="A38" s="86"/>
      <c r="B38" s="86" t="s">
        <v>57</v>
      </c>
      <c r="C38" s="83">
        <v>2.6911636045494314</v>
      </c>
      <c r="D38" s="84">
        <v>1.4362745098039216</v>
      </c>
      <c r="E38" s="84">
        <v>1.6172506738544474</v>
      </c>
      <c r="F38" s="84">
        <v>1.8586497890295359</v>
      </c>
      <c r="G38" s="84">
        <v>2.0103092783505154</v>
      </c>
      <c r="H38" s="84">
        <v>2.1827637444279344</v>
      </c>
      <c r="I38" s="84">
        <v>2.3197452229299365</v>
      </c>
      <c r="J38" s="84">
        <v>2.4700460829493087</v>
      </c>
      <c r="K38" s="84">
        <v>2.4749232343909928</v>
      </c>
      <c r="L38" s="84">
        <v>2.6110056925996203</v>
      </c>
      <c r="M38" s="84">
        <v>2.6911636045494314</v>
      </c>
      <c r="P38" s="94"/>
      <c r="Q38" s="88"/>
      <c r="R38" s="88"/>
      <c r="S38" s="88"/>
    </row>
    <row r="39" spans="1:19" s="34" customFormat="1" x14ac:dyDescent="0.25">
      <c r="A39" s="86"/>
      <c r="B39" s="86" t="s">
        <v>58</v>
      </c>
      <c r="C39" s="83">
        <v>2.416495691423882</v>
      </c>
      <c r="D39" s="84">
        <v>1.3652561247216035</v>
      </c>
      <c r="E39" s="84">
        <v>1.5688705234159779</v>
      </c>
      <c r="F39" s="84">
        <v>1.8113006396588487</v>
      </c>
      <c r="G39" s="84">
        <v>1.9195893926432848</v>
      </c>
      <c r="H39" s="84">
        <v>2.0849673202614381</v>
      </c>
      <c r="I39" s="84">
        <v>2.2286644951140064</v>
      </c>
      <c r="J39" s="84">
        <v>2.3375722543352602</v>
      </c>
      <c r="K39" s="84">
        <v>2.3911688311688311</v>
      </c>
      <c r="L39" s="84">
        <v>2.4604215456674474</v>
      </c>
      <c r="M39" s="84">
        <v>2.416495691423882</v>
      </c>
      <c r="P39" s="94"/>
      <c r="Q39" s="88"/>
      <c r="R39" s="88"/>
      <c r="S39" s="88"/>
    </row>
    <row r="40" spans="1:19" s="70" customFormat="1" x14ac:dyDescent="0.25">
      <c r="A40" s="89"/>
      <c r="B40" s="89" t="s">
        <v>59</v>
      </c>
      <c r="C40" s="68">
        <v>8.7862407862407856</v>
      </c>
      <c r="D40" s="69">
        <v>7</v>
      </c>
      <c r="E40" s="69">
        <v>6.870967741935484</v>
      </c>
      <c r="F40" s="69">
        <v>6.7832167832167833</v>
      </c>
      <c r="G40" s="69">
        <v>6.4029126213592233</v>
      </c>
      <c r="H40" s="69">
        <v>7.0165975103734439</v>
      </c>
      <c r="I40" s="69">
        <v>7.2910958904109586</v>
      </c>
      <c r="J40" s="69">
        <v>8.2222222222222214</v>
      </c>
      <c r="K40" s="69">
        <v>8.2294617563739383</v>
      </c>
      <c r="L40" s="69">
        <v>8.3515625</v>
      </c>
      <c r="M40" s="69">
        <v>8.7862407862407856</v>
      </c>
      <c r="P40" s="71"/>
      <c r="Q40" s="72"/>
      <c r="R40" s="72"/>
      <c r="S40" s="72"/>
    </row>
    <row r="41" spans="1:19" s="34" customFormat="1" ht="16.5" thickBot="1" x14ac:dyDescent="0.3">
      <c r="A41" s="86"/>
      <c r="B41" s="96" t="s">
        <v>60</v>
      </c>
      <c r="C41" s="120">
        <v>8.7862407862407856</v>
      </c>
      <c r="D41" s="118">
        <v>7</v>
      </c>
      <c r="E41" s="118">
        <v>6.870967741935484</v>
      </c>
      <c r="F41" s="118">
        <v>6.7832167832167833</v>
      </c>
      <c r="G41" s="118">
        <v>6.4029126213592233</v>
      </c>
      <c r="H41" s="118">
        <v>7.0165975103734439</v>
      </c>
      <c r="I41" s="118">
        <v>7.2910958904109586</v>
      </c>
      <c r="J41" s="118">
        <v>8.2222222222222214</v>
      </c>
      <c r="K41" s="118">
        <v>8.2294617563739383</v>
      </c>
      <c r="L41" s="118">
        <v>8.3515625</v>
      </c>
      <c r="M41" s="118">
        <v>8.7862407862407856</v>
      </c>
      <c r="P41" s="94"/>
      <c r="Q41" s="88"/>
      <c r="R41" s="88"/>
      <c r="S41" s="88"/>
    </row>
    <row r="42" spans="1:19" ht="16.5" thickTop="1" x14ac:dyDescent="0.25">
      <c r="B42" s="100" t="s">
        <v>61</v>
      </c>
      <c r="C42" s="106"/>
      <c r="D42" s="107"/>
      <c r="E42" s="107"/>
      <c r="F42" s="85"/>
      <c r="G42" s="108"/>
      <c r="H42" s="109"/>
      <c r="I42" s="110"/>
      <c r="J42" s="85"/>
      <c r="K42" s="85"/>
      <c r="L42" s="85"/>
      <c r="P42" s="111"/>
      <c r="Q42" s="90"/>
      <c r="R42" s="90"/>
      <c r="S42" s="90"/>
    </row>
    <row r="43" spans="1:19" x14ac:dyDescent="0.25">
      <c r="B43" s="100" t="s">
        <v>62</v>
      </c>
      <c r="C43" s="106"/>
      <c r="D43" s="85"/>
      <c r="E43" s="113"/>
      <c r="F43" s="85"/>
      <c r="G43" s="108"/>
      <c r="H43" s="109"/>
      <c r="I43" s="110"/>
      <c r="J43" s="85"/>
      <c r="K43" s="85"/>
      <c r="L43" s="85"/>
      <c r="P43" s="111"/>
      <c r="Q43" s="90"/>
      <c r="R43" s="90"/>
      <c r="S43" s="90"/>
    </row>
    <row r="44" spans="1:19" x14ac:dyDescent="0.25">
      <c r="P44" s="111"/>
      <c r="Q44" s="90"/>
      <c r="R44" s="90"/>
      <c r="S44" s="90"/>
    </row>
    <row r="45" spans="1:19" ht="15" x14ac:dyDescent="0.25">
      <c r="A45"/>
      <c r="C45"/>
      <c r="D45"/>
      <c r="E45"/>
      <c r="G45"/>
      <c r="H45"/>
      <c r="I45"/>
    </row>
    <row r="46" spans="1:19" ht="15" x14ac:dyDescent="0.25">
      <c r="A46"/>
      <c r="C46"/>
      <c r="D46"/>
      <c r="E46"/>
      <c r="G46"/>
      <c r="H46"/>
      <c r="I46"/>
    </row>
    <row r="47" spans="1:19" ht="15" x14ac:dyDescent="0.25">
      <c r="A47"/>
      <c r="C47"/>
      <c r="D47"/>
      <c r="E47"/>
      <c r="G47"/>
      <c r="H47"/>
      <c r="I47"/>
    </row>
    <row r="48" spans="1:19" ht="15" x14ac:dyDescent="0.25">
      <c r="A48"/>
      <c r="C48"/>
      <c r="D48"/>
      <c r="E48"/>
      <c r="G48"/>
      <c r="H48"/>
      <c r="I48"/>
    </row>
    <row r="49" customFormat="1" ht="15" x14ac:dyDescent="0.25"/>
  </sheetData>
  <mergeCells count="1">
    <mergeCell ref="B4:B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CONCENTRACION MEDICA A OCTU2019</vt:lpstr>
    </vt:vector>
  </TitlesOfParts>
  <Company>HDAC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Eusebio Zapana Beltran</dc:creator>
  <cp:lastModifiedBy>Eusebio Zapana Beltran</cp:lastModifiedBy>
  <dcterms:created xsi:type="dcterms:W3CDTF">2019-05-07T17:54:43Z</dcterms:created>
  <dcterms:modified xsi:type="dcterms:W3CDTF">2019-11-11T16:45:36Z</dcterms:modified>
</cp:coreProperties>
</file>